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G:\Outros computadores\Meu computador\Diego\Relatório Infiltração - Reitoria Casa Rosada\CASA ROSADA - RECUPERAÇÃO INFILTRAÇÃO\COM PLACA\"/>
    </mc:Choice>
  </mc:AlternateContent>
  <xr:revisionPtr revIDLastSave="0" documentId="13_ncr:1_{CB224949-E4E7-4238-8E85-23AC54955B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1" l="1"/>
  <c r="C11" i="1"/>
  <c r="E5" i="1"/>
  <c r="H5" i="1" s="1"/>
  <c r="B5" i="1"/>
  <c r="B2" i="1"/>
  <c r="I5" i="1" l="1"/>
  <c r="I8" i="1" s="1"/>
  <c r="G5" i="1"/>
  <c r="I6" i="1"/>
  <c r="C12" i="1"/>
  <c r="C15" i="1" s="1"/>
  <c r="F32" i="1" s="1"/>
  <c r="F27" i="1" s="1"/>
  <c r="F36" i="1" s="1"/>
  <c r="F5" i="1" s="1"/>
  <c r="I7" i="1" l="1"/>
  <c r="K5" i="1"/>
</calcChain>
</file>

<file path=xl/sharedStrings.xml><?xml version="1.0" encoding="utf-8"?>
<sst xmlns="http://schemas.openxmlformats.org/spreadsheetml/2006/main" count="44" uniqueCount="40">
  <si>
    <t>RECUPERAÇÃO INFILTRAÇÃO - CASA ROSADA</t>
  </si>
  <si>
    <t>ETAPA DA OBRA</t>
  </si>
  <si>
    <t>MÃO-DE-OBRA (R$)</t>
  </si>
  <si>
    <t>MATERIAL (R$)</t>
  </si>
  <si>
    <t>TOTAL  PARCIAL SEM BDI (R$)</t>
  </si>
  <si>
    <t>TOTAL DO BDI (R$)</t>
  </si>
  <si>
    <t>%M.O.</t>
  </si>
  <si>
    <t>%MAT.</t>
  </si>
  <si>
    <t>VALOR PARCIAL COM BDI (R$)</t>
  </si>
  <si>
    <t>TOTAL PACIAL DA OBRA (R$)</t>
  </si>
  <si>
    <t>TOTAL DA OBRA (R$)</t>
  </si>
  <si>
    <t>DESCRIÇÃO</t>
  </si>
  <si>
    <t>VALORES</t>
  </si>
  <si>
    <t>Valor da Mão-de-Obra sem BDI - VMO</t>
  </si>
  <si>
    <t>Valor Total da Obra sem BDI - VT</t>
  </si>
  <si>
    <t>Alíq. ISS praticada em João Pessoa (%ISS)</t>
  </si>
  <si>
    <t>Fórmula do ISS proporcional: %ISSp = (VMO/VT) x %ISS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</si>
  <si>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</si>
  <si>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</si>
  <si>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</si>
  <si>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</si>
  <si>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</si>
  <si>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</si>
  <si>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</si>
  <si>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</si>
  <si>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</si>
  <si>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2.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</si>
  <si>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</si>
  <si>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</si>
  <si>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</si>
  <si>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</si>
  <si>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</si>
  <si>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</si>
  <si>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</si>
  <si>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</si>
  <si>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3. TAXA DE BDI (BDI): </t>
  </si>
  <si>
    <r>
      <rPr>
        <b/>
        <sz val="10"/>
        <rFont val="Arial"/>
        <family val="2"/>
      </rP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</si>
  <si>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rPr>
        <b/>
        <sz val="10"/>
        <rFont val="Arial"/>
        <family val="2"/>
      </rP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</si>
  <si>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25.273,84</t>
  </si>
  <si>
    <t>33.301,00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</si>
</sst>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&quot;R$&quot;\ #,##0.00"/>
    <numFmt numFmtId="167" formatCode="_(* #,##0.00_);_(* \(#,##0.00\);_(* &quot;-&quot;??_);_(@_)"/>
    <numFmt numFmtId="168" formatCode="0.000%"/>
  </numFmts>
  <fonts count="10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5">
    <xf numFmtId="0" fontId="0" fillId="0" borderId="0"/>
    <xf numFmtId="167" fontId="8" fillId="0" borderId="0" applyFont="0" applyFill="0" applyBorder="0" applyAlignment="0" applyProtection="0"/>
    <xf numFmtId="0" fontId="9" fillId="0" borderId="0"/>
    <xf numFmtId="0" fontId="8" fillId="0" borderId="0"/>
    <xf numFmtId="9" fontId="8" fillId="0" borderId="0" applyFont="0" applyFill="0" applyBorder="0" applyAlignment="0" applyProtection="0"/>
  </cellStyleXfs>
  <cellXfs count="92">
    <xf numFmtId="0" fontId="0" fillId="0" borderId="0" xfId="0"/>
    <xf numFmtId="2" fontId="1" fillId="0" borderId="0" xfId="0" applyNumberFormat="1" applyFont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/>
    <xf numFmtId="4" fontId="0" fillId="3" borderId="7" xfId="0" applyNumberFormat="1" applyFill="1" applyBorder="1"/>
    <xf numFmtId="4" fontId="0" fillId="0" borderId="7" xfId="0" applyNumberFormat="1" applyBorder="1"/>
    <xf numFmtId="4" fontId="0" fillId="0" borderId="7" xfId="0" applyNumberForma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4" fillId="2" borderId="17" xfId="3" applyNumberFormat="1" applyFont="1" applyFill="1" applyBorder="1" applyAlignment="1">
      <alignment horizontal="center" vertical="center"/>
    </xf>
    <xf numFmtId="2" fontId="4" fillId="2" borderId="18" xfId="3" applyNumberFormat="1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wrapText="1"/>
    </xf>
    <xf numFmtId="2" fontId="1" fillId="0" borderId="21" xfId="3" applyNumberFormat="1" applyFont="1" applyBorder="1" applyAlignment="1">
      <alignment horizontal="left" vertical="center"/>
    </xf>
    <xf numFmtId="166" fontId="1" fillId="3" borderId="22" xfId="3" applyNumberFormat="1" applyFont="1" applyFill="1" applyBorder="1" applyAlignment="1">
      <alignment horizontal="right" vertical="center"/>
    </xf>
    <xf numFmtId="10" fontId="0" fillId="3" borderId="22" xfId="3" applyNumberFormat="1" applyFont="1" applyFill="1" applyBorder="1" applyAlignment="1">
      <alignment horizontal="right" vertical="center"/>
    </xf>
    <xf numFmtId="2" fontId="4" fillId="0" borderId="27" xfId="3" applyNumberFormat="1" applyFont="1" applyBorder="1" applyAlignment="1">
      <alignment horizontal="right" vertical="center"/>
    </xf>
    <xf numFmtId="10" fontId="4" fillId="3" borderId="28" xfId="3" applyNumberFormat="1" applyFont="1" applyFill="1" applyBorder="1" applyAlignment="1">
      <alignment horizontal="right" vertical="center"/>
    </xf>
    <xf numFmtId="0" fontId="6" fillId="0" borderId="0" xfId="2" applyFont="1" applyBorder="1" applyAlignment="1">
      <alignment horizontal="center" vertical="top" wrapText="1"/>
    </xf>
    <xf numFmtId="0" fontId="7" fillId="0" borderId="0" xfId="2" applyFont="1" applyBorder="1" applyAlignment="1">
      <alignment horizontal="center" vertical="center" wrapText="1"/>
    </xf>
    <xf numFmtId="0" fontId="7" fillId="3" borderId="0" xfId="2" applyFont="1" applyFill="1" applyBorder="1" applyAlignment="1">
      <alignment horizontal="justify" vertical="center" wrapText="1"/>
    </xf>
    <xf numFmtId="0" fontId="9" fillId="0" borderId="36" xfId="2" applyBorder="1" applyAlignment="1">
      <alignment vertical="center" wrapText="1"/>
    </xf>
    <xf numFmtId="0" fontId="9" fillId="0" borderId="37" xfId="2" applyBorder="1" applyAlignment="1">
      <alignment horizontal="center" vertical="center" wrapText="1"/>
    </xf>
    <xf numFmtId="0" fontId="9" fillId="0" borderId="0" xfId="2" applyBorder="1" applyAlignment="1">
      <alignment horizontal="center" vertical="center" wrapText="1"/>
    </xf>
    <xf numFmtId="0" fontId="9" fillId="0" borderId="21" xfId="2" applyBorder="1" applyAlignment="1">
      <alignment vertical="center" wrapText="1"/>
    </xf>
    <xf numFmtId="10" fontId="8" fillId="3" borderId="38" xfId="4" applyNumberFormat="1" applyFill="1" applyBorder="1" applyAlignment="1">
      <alignment horizontal="center" vertical="center" wrapText="1"/>
    </xf>
    <xf numFmtId="10" fontId="8" fillId="3" borderId="0" xfId="4" applyNumberFormat="1" applyFill="1" applyBorder="1" applyAlignment="1">
      <alignment horizontal="center" vertical="center" wrapText="1"/>
    </xf>
    <xf numFmtId="0" fontId="9" fillId="0" borderId="39" xfId="2" applyBorder="1" applyAlignment="1">
      <alignment vertical="center" wrapText="1"/>
    </xf>
    <xf numFmtId="10" fontId="8" fillId="3" borderId="40" xfId="4" applyNumberFormat="1" applyFill="1" applyBorder="1" applyAlignment="1">
      <alignment horizontal="center" vertical="center" wrapText="1"/>
    </xf>
    <xf numFmtId="0" fontId="9" fillId="0" borderId="21" xfId="2" applyBorder="1" applyAlignment="1">
      <alignment horizontal="left" vertical="center" wrapText="1"/>
    </xf>
    <xf numFmtId="10" fontId="8" fillId="0" borderId="38" xfId="4" applyNumberFormat="1" applyBorder="1" applyAlignment="1">
      <alignment horizontal="center" vertical="center" wrapText="1"/>
    </xf>
    <xf numFmtId="10" fontId="8" fillId="0" borderId="0" xfId="4" applyNumberFormat="1" applyBorder="1" applyAlignment="1">
      <alignment horizontal="center" vertical="center" wrapText="1"/>
    </xf>
    <xf numFmtId="10" fontId="8" fillId="3" borderId="26" xfId="4" applyNumberFormat="1" applyFill="1" applyBorder="1" applyAlignment="1">
      <alignment horizontal="center" vertical="center" wrapText="1"/>
    </xf>
    <xf numFmtId="167" fontId="8" fillId="0" borderId="26" xfId="1" applyBorder="1" applyAlignment="1">
      <alignment horizontal="center" vertical="center" wrapText="1"/>
    </xf>
    <xf numFmtId="167" fontId="8" fillId="0" borderId="0" xfId="1" applyBorder="1" applyAlignment="1">
      <alignment horizontal="center" vertical="center" wrapText="1"/>
    </xf>
    <xf numFmtId="0" fontId="9" fillId="3" borderId="21" xfId="2" applyFill="1" applyBorder="1" applyAlignment="1">
      <alignment horizontal="left" vertical="center" wrapText="1"/>
    </xf>
    <xf numFmtId="10" fontId="8" fillId="3" borderId="38" xfId="4" applyNumberFormat="1" applyFont="1" applyFill="1" applyBorder="1" applyAlignment="1">
      <alignment horizontal="center" vertical="center" wrapText="1"/>
    </xf>
    <xf numFmtId="10" fontId="8" fillId="3" borderId="0" xfId="4" applyNumberFormat="1" applyFont="1" applyFill="1" applyBorder="1" applyAlignment="1">
      <alignment horizontal="center" vertical="center" wrapText="1"/>
    </xf>
    <xf numFmtId="0" fontId="9" fillId="0" borderId="41" xfId="2" applyBorder="1" applyAlignment="1">
      <alignment horizontal="left" vertical="center" wrapText="1"/>
    </xf>
    <xf numFmtId="10" fontId="8" fillId="0" borderId="42" xfId="4" applyNumberFormat="1" applyBorder="1" applyAlignment="1">
      <alignment horizontal="center" vertical="center" wrapText="1"/>
    </xf>
    <xf numFmtId="0" fontId="9" fillId="0" borderId="0" xfId="2" applyBorder="1" applyAlignment="1">
      <alignment horizontal="center" vertical="center"/>
    </xf>
    <xf numFmtId="0" fontId="7" fillId="4" borderId="32" xfId="2" applyFont="1" applyFill="1" applyBorder="1" applyAlignment="1">
      <alignment horizontal="left" vertical="center" wrapText="1"/>
    </xf>
    <xf numFmtId="168" fontId="6" fillId="5" borderId="45" xfId="2" applyNumberFormat="1" applyFont="1" applyFill="1" applyBorder="1" applyAlignment="1">
      <alignment horizontal="right" vertical="center" wrapText="1"/>
    </xf>
    <xf numFmtId="10" fontId="6" fillId="3" borderId="0" xfId="2" applyNumberFormat="1" applyFont="1" applyFill="1" applyBorder="1" applyAlignment="1">
      <alignment horizontal="right" vertical="center" wrapText="1"/>
    </xf>
    <xf numFmtId="0" fontId="7" fillId="0" borderId="0" xfId="2" applyFont="1" applyBorder="1" applyAlignment="1">
      <alignment horizontal="justify" vertical="justify" wrapText="1"/>
    </xf>
    <xf numFmtId="0" fontId="3" fillId="2" borderId="49" xfId="0" applyFont="1" applyFill="1" applyBorder="1" applyAlignment="1">
      <alignment horizontal="center" vertical="center" wrapText="1"/>
    </xf>
    <xf numFmtId="4" fontId="0" fillId="3" borderId="50" xfId="0" applyNumberFormat="1" applyFill="1" applyBorder="1"/>
    <xf numFmtId="4" fontId="0" fillId="0" borderId="0" xfId="0" applyNumberFormat="1"/>
    <xf numFmtId="4" fontId="0" fillId="0" borderId="51" xfId="0" applyNumberFormat="1" applyBorder="1"/>
    <xf numFmtId="4" fontId="0" fillId="0" borderId="42" xfId="0" applyNumberFormat="1" applyBorder="1"/>
    <xf numFmtId="4" fontId="3" fillId="6" borderId="52" xfId="0" applyNumberFormat="1" applyFont="1" applyFill="1" applyBorder="1"/>
    <xf numFmtId="0" fontId="0" fillId="3" borderId="0" xfId="0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8" xfId="0" applyFont="1" applyFill="1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2" fontId="1" fillId="0" borderId="25" xfId="3" applyNumberFormat="1" applyFont="1" applyBorder="1" applyAlignment="1">
      <alignment horizontal="center" vertical="center"/>
    </xf>
    <xf numFmtId="2" fontId="1" fillId="0" borderId="26" xfId="3" applyNumberFormat="1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top" wrapText="1"/>
    </xf>
    <xf numFmtId="0" fontId="6" fillId="0" borderId="26" xfId="2" applyFont="1" applyBorder="1" applyAlignment="1">
      <alignment horizontal="center" vertical="top" wrapText="1"/>
    </xf>
    <xf numFmtId="0" fontId="7" fillId="4" borderId="34" xfId="2" applyFont="1" applyFill="1" applyBorder="1" applyAlignment="1">
      <alignment horizontal="justify" vertical="center" wrapText="1"/>
    </xf>
    <xf numFmtId="0" fontId="7" fillId="4" borderId="35" xfId="2" applyFont="1" applyFill="1" applyBorder="1" applyAlignment="1">
      <alignment horizontal="justify" vertical="center" wrapText="1"/>
    </xf>
    <xf numFmtId="0" fontId="9" fillId="0" borderId="43" xfId="2" applyBorder="1" applyAlignment="1">
      <alignment horizontal="center" vertical="center"/>
    </xf>
    <xf numFmtId="0" fontId="9" fillId="0" borderId="44" xfId="2" applyBorder="1" applyAlignment="1">
      <alignment horizontal="center" vertical="center"/>
    </xf>
    <xf numFmtId="0" fontId="9" fillId="0" borderId="32" xfId="2" applyBorder="1" applyAlignment="1">
      <alignment horizontal="center" vertical="center"/>
    </xf>
    <xf numFmtId="0" fontId="9" fillId="0" borderId="33" xfId="2" applyBorder="1" applyAlignment="1">
      <alignment horizontal="center" vertical="center"/>
    </xf>
    <xf numFmtId="0" fontId="7" fillId="0" borderId="43" xfId="2" applyFont="1" applyBorder="1" applyAlignment="1">
      <alignment horizontal="justify" vertical="justify" wrapText="1"/>
    </xf>
    <xf numFmtId="0" fontId="7" fillId="0" borderId="44" xfId="2" applyFont="1" applyBorder="1" applyAlignment="1">
      <alignment horizontal="justify" vertical="justify" wrapText="1"/>
    </xf>
    <xf numFmtId="0" fontId="7" fillId="0" borderId="8" xfId="2" applyFont="1" applyBorder="1" applyAlignment="1">
      <alignment horizontal="justify" vertical="justify" wrapText="1"/>
    </xf>
    <xf numFmtId="0" fontId="7" fillId="0" borderId="29" xfId="2" applyFont="1" applyBorder="1" applyAlignment="1">
      <alignment horizontal="justify" vertical="justify" wrapText="1"/>
    </xf>
    <xf numFmtId="0" fontId="7" fillId="0" borderId="23" xfId="2" applyFont="1" applyBorder="1" applyAlignment="1">
      <alignment horizontal="justify" vertical="justify" wrapText="1"/>
    </xf>
    <xf numFmtId="0" fontId="7" fillId="0" borderId="24" xfId="2" applyFont="1" applyBorder="1" applyAlignment="1">
      <alignment horizontal="justify" vertical="justify" wrapText="1"/>
    </xf>
    <xf numFmtId="0" fontId="7" fillId="0" borderId="46" xfId="2" applyFont="1" applyBorder="1" applyAlignment="1">
      <alignment horizontal="justify" vertical="justify" wrapText="1"/>
    </xf>
    <xf numFmtId="0" fontId="7" fillId="0" borderId="47" xfId="2" applyFont="1" applyBorder="1" applyAlignment="1">
      <alignment horizontal="justify" vertical="justify" wrapText="1"/>
    </xf>
    <xf numFmtId="0" fontId="5" fillId="0" borderId="19" xfId="2" applyFont="1" applyBorder="1" applyAlignment="1">
      <alignment horizontal="center" wrapText="1"/>
    </xf>
    <xf numFmtId="0" fontId="5" fillId="0" borderId="20" xfId="2" applyFont="1" applyBorder="1" applyAlignment="1">
      <alignment horizontal="center" wrapText="1"/>
    </xf>
    <xf numFmtId="0" fontId="5" fillId="0" borderId="23" xfId="2" applyFont="1" applyBorder="1" applyAlignment="1">
      <alignment horizontal="center" wrapText="1"/>
    </xf>
    <xf numFmtId="0" fontId="5" fillId="0" borderId="24" xfId="2" applyFont="1" applyBorder="1" applyAlignment="1">
      <alignment horizontal="center" wrapText="1"/>
    </xf>
    <xf numFmtId="0" fontId="5" fillId="0" borderId="8" xfId="2" applyFont="1" applyBorder="1" applyAlignment="1">
      <alignment horizontal="center" wrapText="1"/>
    </xf>
    <xf numFmtId="0" fontId="5" fillId="0" borderId="29" xfId="2" applyFont="1" applyBorder="1" applyAlignment="1">
      <alignment horizontal="center" wrapText="1"/>
    </xf>
    <xf numFmtId="0" fontId="7" fillId="0" borderId="30" xfId="2" applyFont="1" applyBorder="1" applyAlignment="1">
      <alignment horizontal="center" vertical="center" wrapText="1"/>
    </xf>
    <xf numFmtId="0" fontId="7" fillId="0" borderId="31" xfId="2" applyFont="1" applyBorder="1" applyAlignment="1">
      <alignment horizontal="center" vertical="center" wrapText="1"/>
    </xf>
    <xf numFmtId="0" fontId="7" fillId="0" borderId="32" xfId="2" applyFont="1" applyBorder="1" applyAlignment="1">
      <alignment horizontal="center" vertical="center" wrapText="1"/>
    </xf>
    <xf numFmtId="0" fontId="7" fillId="0" borderId="33" xfId="2" applyFont="1" applyBorder="1" applyAlignment="1">
      <alignment horizontal="center" vertical="center" wrapText="1"/>
    </xf>
  </cellXfs>
  <cellStyles count="5">
    <cellStyle name="Normal" xfId="0" builtinId="0"/>
    <cellStyle name="Normal 2 3" xfId="2" xr:uid="{00000000-0005-0000-0000-00001F000000}"/>
    <cellStyle name="Normal 8 2 2" xfId="3" xr:uid="{00000000-0005-0000-0000-000023000000}"/>
    <cellStyle name="Porcentagem 2 2 2 2" xfId="4" xr:uid="{00000000-0005-0000-0000-000034000000}"/>
    <cellStyle name="Separador de milhares 2 3 2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75565</xdr:colOff>
      <xdr:row>9</xdr:row>
      <xdr:rowOff>227330</xdr:rowOff>
    </xdr:from>
    <xdr:to>
      <xdr:col>5</xdr:col>
      <xdr:colOff>1418591</xdr:colOff>
      <xdr:row>14</xdr:row>
      <xdr:rowOff>57004</xdr:rowOff>
    </xdr:to>
    <xdr:pic>
      <xdr:nvPicPr>
        <xdr:cNvPr id="2" name="Picture 2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5752465" y="2303780"/>
          <a:ext cx="3152775" cy="98171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61"/>
  <sheetViews>
    <sheetView tabSelected="1" workbookViewId="0">
      <selection activeCell="K5" sqref="K5"/>
    </sheetView>
  </sheetViews>
  <sheetFormatPr defaultColWidth="9" defaultRowHeight="15"/>
  <cols>
    <col min="2" max="2" width="41.42578125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  <col min="11" max="11" width="10.85546875" customWidth="1"/>
    <col min="12" max="12" width="18.7109375" customWidth="1"/>
  </cols>
  <sheetData>
    <row r="2" spans="2:12" ht="18.75">
      <c r="B2" s="52" t="str">
        <f>"CÁLCULO DA COMPOSIÇÃO DO BDI E DO VALOR DA OBRA DE "&amp;K2</f>
        <v>CÁLCULO DA COMPOSIÇÃO DO BDI E DO VALOR DA OBRA DE RECUPERAÇÃO INFILTRAÇÃO - CASA ROSADA</v>
      </c>
      <c r="C2" s="53"/>
      <c r="D2" s="53"/>
      <c r="E2" s="53"/>
      <c r="F2" s="53"/>
      <c r="G2" s="53"/>
      <c r="H2" s="53"/>
      <c r="I2" s="54"/>
      <c r="K2" t="s">
        <v>0</v>
      </c>
    </row>
    <row r="4" spans="2:12" ht="30"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4" t="s">
        <v>6</v>
      </c>
      <c r="H4" s="4" t="s">
        <v>7</v>
      </c>
      <c r="I4" s="45" t="s">
        <v>8</v>
      </c>
      <c r="L4" s="3" t="s">
        <v>5</v>
      </c>
    </row>
    <row r="5" spans="2:12">
      <c r="B5" s="5" t="str">
        <f>K2</f>
        <v>RECUPERAÇÃO INFILTRAÇÃO - CASA ROSADA</v>
      </c>
      <c r="C5" s="6" t="s">
        <v>38</v>
      </c>
      <c r="D5" s="6" t="s">
        <v>39</v>
      </c>
      <c r="E5" s="7">
        <f>C5+D5</f>
        <v>58574.84</v>
      </c>
      <c r="F5" s="7">
        <f>F36*E5</f>
        <v>14489.782738130236</v>
      </c>
      <c r="G5" s="8">
        <f>(C5/E5)*100</f>
        <v>43.147945431861189</v>
      </c>
      <c r="H5" s="8">
        <f>(D5/E5)*100</f>
        <v>56.852054568138811</v>
      </c>
      <c r="I5" s="46">
        <f>E5+L5</f>
        <v>73053.069999999992</v>
      </c>
      <c r="K5" s="47">
        <f>F5+E5</f>
        <v>73064.622738130231</v>
      </c>
      <c r="L5" s="7">
        <v>14478.23</v>
      </c>
    </row>
    <row r="6" spans="2:12">
      <c r="B6" s="55" t="s">
        <v>9</v>
      </c>
      <c r="C6" s="56"/>
      <c r="D6" s="56"/>
      <c r="E6" s="56"/>
      <c r="F6" s="56"/>
      <c r="G6" s="56"/>
      <c r="H6" s="57"/>
      <c r="I6" s="48">
        <f>E5</f>
        <v>58574.84</v>
      </c>
    </row>
    <row r="7" spans="2:12">
      <c r="B7" s="58" t="s">
        <v>5</v>
      </c>
      <c r="C7" s="59"/>
      <c r="D7" s="59"/>
      <c r="E7" s="59"/>
      <c r="F7" s="59"/>
      <c r="G7" s="59"/>
      <c r="H7" s="60"/>
      <c r="I7" s="49">
        <f>F5</f>
        <v>14489.782738130236</v>
      </c>
    </row>
    <row r="8" spans="2:12">
      <c r="B8" s="61" t="s">
        <v>10</v>
      </c>
      <c r="C8" s="62"/>
      <c r="D8" s="62"/>
      <c r="E8" s="62"/>
      <c r="F8" s="62"/>
      <c r="G8" s="62"/>
      <c r="H8" s="63"/>
      <c r="I8" s="50">
        <f>I5</f>
        <v>73053.069999999992</v>
      </c>
    </row>
    <row r="9" spans="2:12">
      <c r="B9" s="9"/>
      <c r="C9" s="9"/>
      <c r="D9" s="9"/>
      <c r="E9" s="9"/>
      <c r="F9" s="9"/>
      <c r="G9" s="9"/>
      <c r="H9" s="9"/>
      <c r="I9" s="9"/>
    </row>
    <row r="10" spans="2:12" s="1" customFormat="1" ht="18">
      <c r="B10" s="10" t="s">
        <v>11</v>
      </c>
      <c r="C10" s="11" t="s">
        <v>12</v>
      </c>
      <c r="E10" s="82"/>
      <c r="F10" s="83"/>
      <c r="G10" s="12"/>
      <c r="H10" s="12"/>
    </row>
    <row r="11" spans="2:12" s="1" customFormat="1" ht="18">
      <c r="B11" s="13" t="s">
        <v>13</v>
      </c>
      <c r="C11" s="14" t="str">
        <f>C5</f>
        <v>25.273,84</v>
      </c>
      <c r="E11" s="84"/>
      <c r="F11" s="85"/>
      <c r="G11" s="12"/>
      <c r="H11" s="12"/>
    </row>
    <row r="12" spans="2:12" s="1" customFormat="1" ht="18">
      <c r="B12" s="13" t="s">
        <v>14</v>
      </c>
      <c r="C12" s="14">
        <f>E5</f>
        <v>58574.84</v>
      </c>
      <c r="E12" s="84"/>
      <c r="F12" s="85"/>
      <c r="G12" s="12"/>
      <c r="H12" s="12"/>
    </row>
    <row r="13" spans="2:12" s="1" customFormat="1" ht="18">
      <c r="B13" s="13" t="s">
        <v>15</v>
      </c>
      <c r="C13" s="15">
        <v>0.05</v>
      </c>
      <c r="E13" s="84"/>
      <c r="F13" s="85"/>
      <c r="G13" s="12"/>
      <c r="H13" s="12"/>
    </row>
    <row r="14" spans="2:12" s="1" customFormat="1" ht="18">
      <c r="B14" s="64" t="s">
        <v>16</v>
      </c>
      <c r="C14" s="65"/>
      <c r="E14" s="84"/>
      <c r="F14" s="85"/>
      <c r="G14" s="12"/>
      <c r="H14" s="12"/>
    </row>
    <row r="15" spans="2:12" s="1" customFormat="1" ht="18">
      <c r="B15" s="16" t="s">
        <v>17</v>
      </c>
      <c r="C15" s="17">
        <f>(C11/C12)*C13</f>
        <v>2.1573972715930596E-2</v>
      </c>
      <c r="E15" s="86"/>
      <c r="F15" s="87"/>
      <c r="G15" s="12"/>
      <c r="H15" s="12"/>
    </row>
    <row r="16" spans="2:12" ht="15.75">
      <c r="E16" s="66" t="s">
        <v>18</v>
      </c>
      <c r="F16" s="67"/>
      <c r="G16" s="18"/>
      <c r="H16" s="18"/>
    </row>
    <row r="17" spans="5:8" ht="15.75" customHeight="1">
      <c r="E17" s="88" t="str">
        <f>"OBRA: "&amp;K2</f>
        <v>OBRA: RECUPERAÇÃO INFILTRAÇÃO - CASA ROSADA</v>
      </c>
      <c r="F17" s="89"/>
      <c r="G17" s="19"/>
      <c r="H17" s="19"/>
    </row>
    <row r="18" spans="5:8" ht="15" customHeight="1">
      <c r="E18" s="90"/>
      <c r="F18" s="91"/>
      <c r="G18" s="19"/>
      <c r="H18" s="19"/>
    </row>
    <row r="19" spans="5:8" ht="27" customHeight="1">
      <c r="E19" s="68" t="s">
        <v>19</v>
      </c>
      <c r="F19" s="69"/>
      <c r="G19" s="20"/>
      <c r="H19" s="20"/>
    </row>
    <row r="20" spans="5:8" ht="15" customHeight="1">
      <c r="E20" s="21" t="s">
        <v>20</v>
      </c>
      <c r="F20" s="22" t="s">
        <v>21</v>
      </c>
      <c r="G20" s="23"/>
      <c r="H20" s="23"/>
    </row>
    <row r="21" spans="5:8" ht="15" customHeight="1">
      <c r="E21" s="24" t="s">
        <v>22</v>
      </c>
      <c r="F21" s="25">
        <v>0.03</v>
      </c>
      <c r="G21" s="26"/>
      <c r="H21" s="26"/>
    </row>
    <row r="22" spans="5:8" ht="15" customHeight="1">
      <c r="E22" s="24" t="s">
        <v>23</v>
      </c>
      <c r="F22" s="25">
        <v>8.0000000000000002E-3</v>
      </c>
      <c r="G22" s="26"/>
      <c r="H22" s="26"/>
    </row>
    <row r="23" spans="5:8" ht="42.75" customHeight="1">
      <c r="E23" s="24" t="s">
        <v>24</v>
      </c>
      <c r="F23" s="25">
        <v>9.7000000000000003E-3</v>
      </c>
      <c r="G23" s="26"/>
      <c r="H23" s="26"/>
    </row>
    <row r="24" spans="5:8" ht="15" customHeight="1">
      <c r="E24" s="27" t="s">
        <v>25</v>
      </c>
      <c r="F24" s="28">
        <v>5.8999999999999999E-3</v>
      </c>
      <c r="G24" s="26"/>
      <c r="H24" s="26"/>
    </row>
    <row r="25" spans="5:8" ht="27.75" customHeight="1">
      <c r="E25" s="68" t="s">
        <v>26</v>
      </c>
      <c r="F25" s="69"/>
      <c r="G25" s="20"/>
      <c r="H25" s="20"/>
    </row>
    <row r="26" spans="5:8" ht="29.25" customHeight="1">
      <c r="E26" s="21" t="s">
        <v>20</v>
      </c>
      <c r="F26" s="22" t="s">
        <v>21</v>
      </c>
      <c r="G26" s="23"/>
      <c r="H26" s="23"/>
    </row>
    <row r="27" spans="5:8">
      <c r="E27" s="29" t="s">
        <v>27</v>
      </c>
      <c r="F27" s="30">
        <f>SUM(F28:F32)</f>
        <v>0.10307397271593058</v>
      </c>
      <c r="G27" s="31"/>
      <c r="H27" s="31"/>
    </row>
    <row r="28" spans="5:8" ht="30">
      <c r="E28" s="29" t="s">
        <v>28</v>
      </c>
      <c r="F28" s="30">
        <v>4.4999999999999998E-2</v>
      </c>
      <c r="G28" s="31"/>
      <c r="H28" s="31"/>
    </row>
    <row r="29" spans="5:8">
      <c r="E29" s="29" t="s">
        <v>29</v>
      </c>
      <c r="F29" s="25">
        <v>6.4999999999999997E-3</v>
      </c>
      <c r="G29" s="26"/>
      <c r="H29" s="26"/>
    </row>
    <row r="30" spans="5:8">
      <c r="E30" s="29" t="s">
        <v>30</v>
      </c>
      <c r="F30" s="32">
        <v>0.03</v>
      </c>
      <c r="G30" s="26"/>
      <c r="H30" s="26"/>
    </row>
    <row r="31" spans="5:8">
      <c r="E31" s="29" t="s">
        <v>31</v>
      </c>
      <c r="F31" s="33">
        <v>0</v>
      </c>
      <c r="G31" s="34"/>
      <c r="H31" s="34"/>
    </row>
    <row r="32" spans="5:8" ht="28.5" customHeight="1">
      <c r="E32" s="35" t="s">
        <v>32</v>
      </c>
      <c r="F32" s="36">
        <f>C15</f>
        <v>2.1573972715930596E-2</v>
      </c>
      <c r="G32" s="37"/>
      <c r="H32" s="37"/>
    </row>
    <row r="33" spans="5:9" ht="45">
      <c r="E33" s="38" t="s">
        <v>33</v>
      </c>
      <c r="F33" s="39">
        <v>6.1600000000000002E-2</v>
      </c>
      <c r="G33" s="31"/>
      <c r="H33" s="31"/>
    </row>
    <row r="34" spans="5:9">
      <c r="E34" s="70" t="s">
        <v>34</v>
      </c>
      <c r="F34" s="71"/>
      <c r="G34" s="40"/>
      <c r="H34" s="40"/>
    </row>
    <row r="35" spans="5:9">
      <c r="E35" s="72"/>
      <c r="F35" s="73"/>
      <c r="G35" s="40"/>
      <c r="H35" s="40"/>
    </row>
    <row r="36" spans="5:9" ht="18.75" customHeight="1">
      <c r="E36" s="41" t="s">
        <v>35</v>
      </c>
      <c r="F36" s="42">
        <f>((1+(F21+F22+F23))*(1+F24)*(1+F33))/(1-F27)-1</f>
        <v>0.24737212663543318</v>
      </c>
      <c r="G36" s="43"/>
      <c r="H36" s="43"/>
    </row>
    <row r="37" spans="5:9">
      <c r="E37" s="74" t="s">
        <v>36</v>
      </c>
      <c r="F37" s="75"/>
      <c r="G37" s="44"/>
      <c r="H37" s="44"/>
    </row>
    <row r="38" spans="5:9">
      <c r="E38" s="76"/>
      <c r="F38" s="77"/>
      <c r="G38" s="44"/>
      <c r="H38" s="44"/>
    </row>
    <row r="39" spans="5:9" ht="15" customHeight="1">
      <c r="E39" s="78" t="s">
        <v>37</v>
      </c>
      <c r="F39" s="79"/>
      <c r="G39" s="44"/>
      <c r="H39" s="44"/>
    </row>
    <row r="40" spans="5:9">
      <c r="E40" s="80"/>
      <c r="F40" s="81"/>
      <c r="G40" s="44"/>
      <c r="H40" s="44"/>
      <c r="I40" s="51"/>
    </row>
    <row r="44" spans="5:9" ht="15" customHeight="1"/>
    <row r="46" spans="5:9" ht="15" customHeight="1"/>
    <row r="59" ht="15" customHeight="1"/>
    <row r="61" ht="15" customHeight="1"/>
  </sheetData>
  <mergeCells count="13">
    <mergeCell ref="E39:F40"/>
    <mergeCell ref="E10:F15"/>
    <mergeCell ref="E17:F18"/>
    <mergeCell ref="E16:F16"/>
    <mergeCell ref="E19:F19"/>
    <mergeCell ref="E25:F25"/>
    <mergeCell ref="E34:F35"/>
    <mergeCell ref="E37:F38"/>
    <mergeCell ref="B2:I2"/>
    <mergeCell ref="B6:H6"/>
    <mergeCell ref="B7:H7"/>
    <mergeCell ref="B8:H8"/>
    <mergeCell ref="B14:C14"/>
  </mergeCells>
  <printOptions horizontalCentered="1"/>
  <pageMargins left="0.511811023622047" right="0.511811023622047" top="0.39370078740157499" bottom="0.39370078740157499" header="0.31496062992126" footer="0.31496062992126"/>
  <pageSetup paperSize="9" scale="6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Diego Hebert</cp:lastModifiedBy>
  <cp:lastPrinted>2022-11-10T19:33:00Z</cp:lastPrinted>
  <dcterms:created xsi:type="dcterms:W3CDTF">2020-06-17T12:39:00Z</dcterms:created>
  <dcterms:modified xsi:type="dcterms:W3CDTF">2023-06-19T20:08:57Z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06DC874DABF5479F8A8790F1FB71AB9F</vt:lpwstr>
  </property>
  <property fmtid="{D5CDD505-2E9C-101B-9397-08002B2CF9AE}" pid="3" name="KSOProductBuildVer">
    <vt:lpwstr>1046-11.2.0.11486</vt:lpwstr>
  </property>
</Properties>
</file>