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8695" windowHeight="12540"/>
  </bookViews>
  <sheets>
    <sheet name="MEMORIA - plataforma" sheetId="4" r:id="rId1"/>
  </sheets>
  <definedNames>
    <definedName name="_xlnm.Print_Area" localSheetId="0">'MEMORIA - plataforma'!$A$1:$P$97</definedName>
    <definedName name="_xlnm.Print_Titles" localSheetId="0">'MEMORIA - plataforma'!$1:$4</definedName>
  </definedNames>
  <calcPr calcId="124519"/>
</workbook>
</file>

<file path=xl/calcChain.xml><?xml version="1.0" encoding="utf-8"?>
<calcChain xmlns="http://schemas.openxmlformats.org/spreadsheetml/2006/main">
  <c r="P54" i="4"/>
  <c r="P53"/>
  <c r="P82"/>
  <c r="P83" s="1"/>
  <c r="O79" s="1"/>
  <c r="L76"/>
  <c r="P76" s="1"/>
  <c r="P77" s="1"/>
  <c r="O73" s="1"/>
  <c r="F69"/>
  <c r="J43"/>
  <c r="P67"/>
  <c r="P68"/>
  <c r="P89" l="1"/>
  <c r="P90" s="1"/>
  <c r="O86" s="1"/>
  <c r="P95"/>
  <c r="J42"/>
  <c r="P42" s="1"/>
  <c r="L54"/>
  <c r="P41"/>
  <c r="P44"/>
  <c r="P45"/>
  <c r="H70"/>
  <c r="P70" s="1"/>
  <c r="P43"/>
  <c r="L46"/>
  <c r="P46" s="1"/>
  <c r="P34"/>
  <c r="P35" s="1"/>
  <c r="O31" s="1"/>
  <c r="P22"/>
  <c r="P23" s="1"/>
  <c r="O19" s="1"/>
  <c r="P15"/>
  <c r="P69"/>
  <c r="P66"/>
  <c r="P40"/>
  <c r="P28"/>
  <c r="P29" s="1"/>
  <c r="O25" s="1"/>
  <c r="P9"/>
  <c r="P10" s="1"/>
  <c r="O6" s="1"/>
  <c r="P96" l="1"/>
  <c r="O92" s="1"/>
  <c r="P71"/>
  <c r="O63" s="1"/>
  <c r="P16"/>
  <c r="O12" s="1"/>
  <c r="P47"/>
  <c r="O37" l="1"/>
  <c r="N52"/>
  <c r="P52" l="1"/>
  <c r="P55" s="1"/>
  <c r="O49" s="1"/>
  <c r="L60" s="1"/>
  <c r="P60" s="1"/>
  <c r="P61" s="1"/>
  <c r="O57" s="1"/>
</calcChain>
</file>

<file path=xl/sharedStrings.xml><?xml version="1.0" encoding="utf-8"?>
<sst xmlns="http://schemas.openxmlformats.org/spreadsheetml/2006/main" count="223" uniqueCount="87">
  <si>
    <t>MEMÓRIA DE CÁLCULO</t>
  </si>
  <si>
    <t xml:space="preserve">CONTRATADA: </t>
  </si>
  <si>
    <t xml:space="preserve">CONTRATO: </t>
  </si>
  <si>
    <t>1.0</t>
  </si>
  <si>
    <t>SERVIÇOS PRELIMINARES</t>
  </si>
  <si>
    <t>PLACA DE OBRA EM CHAPA DE ACO GALVANIZADO</t>
  </si>
  <si>
    <t>Total a execultar</t>
  </si>
  <si>
    <t>M²</t>
  </si>
  <si>
    <t>Comp.</t>
  </si>
  <si>
    <t>Alt.</t>
  </si>
  <si>
    <t>Area (m²)</t>
  </si>
  <si>
    <t>Area externa - Na frente do campus</t>
  </si>
  <si>
    <t>x</t>
  </si>
  <si>
    <t>=</t>
  </si>
  <si>
    <t>Quant.</t>
  </si>
  <si>
    <t>M³</t>
  </si>
  <si>
    <t>1.1</t>
  </si>
  <si>
    <t>1.2</t>
  </si>
  <si>
    <t>Larg.</t>
  </si>
  <si>
    <t>KG</t>
  </si>
  <si>
    <t>Tempo</t>
  </si>
  <si>
    <t>Subtotal:</t>
  </si>
  <si>
    <t>DESMONTAGEM DE ESTRUTURA METALICA</t>
  </si>
  <si>
    <t>Massa (KG)</t>
  </si>
  <si>
    <t>Kg/m</t>
  </si>
  <si>
    <t>RETIRADA DE TELHA METALICA</t>
  </si>
  <si>
    <t>Telha metalica</t>
  </si>
  <si>
    <t>Vol (M³)</t>
  </si>
  <si>
    <t>Empolamento</t>
  </si>
  <si>
    <t>2.0</t>
  </si>
  <si>
    <t>2.1</t>
  </si>
  <si>
    <t>2.2</t>
  </si>
  <si>
    <t>Comp. (m)</t>
  </si>
  <si>
    <t>M</t>
  </si>
  <si>
    <t>2.3</t>
  </si>
  <si>
    <t>UND</t>
  </si>
  <si>
    <t>Quant. (UND)</t>
  </si>
  <si>
    <t>2.4</t>
  </si>
  <si>
    <t>3.0</t>
  </si>
  <si>
    <t>3.1</t>
  </si>
  <si>
    <t>3.2</t>
  </si>
  <si>
    <t>SERVIÇOS COMPLEMENTARES</t>
  </si>
  <si>
    <t>LIMPEZA GERAL</t>
  </si>
  <si>
    <t>ART DE EXECUÇÃO</t>
  </si>
  <si>
    <t>Art de execução da demolição</t>
  </si>
  <si>
    <t>DEMOLIÇÕES E RETIRADAS</t>
  </si>
  <si>
    <t>REMOÇÃO DE LUMINARIAS</t>
  </si>
  <si>
    <t>Luminarias - Ginasio da PRAF</t>
  </si>
  <si>
    <t>Cobertura - Ginasio da PRAF</t>
  </si>
  <si>
    <t>RETIRADA DE CALHA</t>
  </si>
  <si>
    <t>Banzo superior - Perfil C 150x30x3mm</t>
  </si>
  <si>
    <t>Banzo inferior- Perfil C 150x30x3mm</t>
  </si>
  <si>
    <t>Contraventamento horizontal - Cabo bit 1/2"</t>
  </si>
  <si>
    <t>Contraventamento vertical - Cabo bit 3/8"</t>
  </si>
  <si>
    <t>Montante - Perfil cantoneira 1"x1"x1/8"</t>
  </si>
  <si>
    <t>Diagonais  - Perfil cantoneira 1"x1"x1/8"</t>
  </si>
  <si>
    <t>Terça  - Perfil C  enrigecido 50x25x10x3mm</t>
  </si>
  <si>
    <t>Cabos</t>
  </si>
  <si>
    <t>2.5</t>
  </si>
  <si>
    <t>CARGA, MANOBRA E DESCARGA</t>
  </si>
  <si>
    <t>T</t>
  </si>
  <si>
    <t>Estrutura metalica</t>
  </si>
  <si>
    <t>Calha</t>
  </si>
  <si>
    <t>TRANSPORTE DE ENTULHO</t>
  </si>
  <si>
    <t>2.6</t>
  </si>
  <si>
    <t>Dist.</t>
  </si>
  <si>
    <t>Massa</t>
  </si>
  <si>
    <t>Mont. (TxKm)</t>
  </si>
  <si>
    <t>TxKm</t>
  </si>
  <si>
    <t>ENGENHEIRO PLENO</t>
  </si>
  <si>
    <t>H</t>
  </si>
  <si>
    <t>Quant. (H)</t>
  </si>
  <si>
    <t>Ginasio</t>
  </si>
  <si>
    <t>2.7</t>
  </si>
  <si>
    <t>DESTINAÇÃO DE RESIDOUS SOLIDOS</t>
  </si>
  <si>
    <t>Telhas</t>
  </si>
  <si>
    <t>Arco</t>
  </si>
  <si>
    <t>Terças</t>
  </si>
  <si>
    <t>Atividade profissional</t>
  </si>
  <si>
    <t>2.8</t>
  </si>
  <si>
    <t>LOCAÇÃO DE ANDAIME FACHADEIRO</t>
  </si>
  <si>
    <t>Uso geral</t>
  </si>
  <si>
    <t>Area x tempo</t>
  </si>
  <si>
    <t>2.9</t>
  </si>
  <si>
    <t>MONTAGEM E DEMONTAGEM DE ANDAIME</t>
  </si>
  <si>
    <t>Massa (T)</t>
  </si>
  <si>
    <t>OBRA: MEMORIA DA DEMOLIÇÃO E RETIRADA DA ESTRUTURA METALICA DO GINASIO DA PRAF DO IFPB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</si>
</sst>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_(* #,##0.00_);_(* \(#,##0.00\);_(* &quot;-&quot;??_);_(@_)"/>
    <numFmt numFmtId="166" formatCode="_(&quot;R$&quot;\ * #,##0.00_);_(&quot;R$&quot;\ * \(#,##0.00\);_(&quot;R$&quot;\ * &quot;-&quot;??_);_(@_)"/>
    <numFmt numFmtId="167" formatCode="_(&quot;R$ &quot;* #,##0.00_);_(&quot;R$ &quot;* \(#,##0.00\);_(&quot;R$ &quot;* &quot;-&quot;??_);_(@_)"/>
    <numFmt numFmtId="168" formatCode="_(&quot;R$&quot;* #,##0.00_);_(&quot;R$&quot;* \(#,##0.00\);_(&quot;R$&quot;* &quot;-&quot;??_);_(@_)"/>
    <numFmt numFmtId="169" formatCode="_(* #,##0.000_);_(* \(#,##0.000\);_(* &quot;-&quot;??_);_(@_)"/>
    <numFmt numFmtId="170" formatCode="_-&quot;R$&quot;* #,##0.00_-;\-&quot;R$&quot;* #,##0.00_-;_-&quot;R$&quot;* &quot;-&quot;??_-;_-@_-"/>
    <numFmt numFmtId="171" formatCode="0.0"/>
    <numFmt numFmtId="172" formatCode="0.000"/>
    <numFmt numFmtId="173" formatCode="0.0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1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23" borderId="0" applyNumberFormat="0" applyBorder="0" applyAlignment="0" applyProtection="0"/>
    <xf numFmtId="0" fontId="12" fillId="4" borderId="0" applyNumberFormat="0" applyBorder="0" applyAlignment="0" applyProtection="0"/>
    <xf numFmtId="0" fontId="15" fillId="15" borderId="3" applyNumberFormat="0" applyAlignment="0" applyProtection="0"/>
    <xf numFmtId="0" fontId="9" fillId="24" borderId="4" applyNumberFormat="0" applyAlignment="0" applyProtection="0"/>
    <xf numFmtId="0" fontId="14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1" fillId="8" borderId="3" applyNumberFormat="0" applyAlignment="0" applyProtection="0"/>
    <xf numFmtId="0" fontId="19" fillId="0" borderId="8" applyNumberFormat="0" applyFill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0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 applyNumberFormat="0" applyFill="0" applyBorder="0" applyProtection="0">
      <alignment vertical="top" wrapText="1"/>
    </xf>
    <xf numFmtId="0" fontId="3" fillId="9" borderId="9" applyNumberFormat="0" applyFont="0" applyAlignment="0" applyProtection="0"/>
    <xf numFmtId="0" fontId="13" fillId="15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ill="0" applyBorder="0" applyAlignment="0" applyProtection="0"/>
    <xf numFmtId="169" fontId="3" fillId="0" borderId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0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4" fillId="0" borderId="0"/>
    <xf numFmtId="0" fontId="15" fillId="15" borderId="3" applyNumberFormat="0" applyAlignment="0" applyProtection="0"/>
    <xf numFmtId="0" fontId="11" fillId="8" borderId="3" applyNumberFormat="0" applyAlignment="0" applyProtection="0"/>
    <xf numFmtId="168" fontId="4" fillId="0" borderId="0" applyFont="0" applyFill="0" applyBorder="0" applyAlignment="0" applyProtection="0"/>
    <xf numFmtId="0" fontId="4" fillId="0" borderId="0"/>
    <xf numFmtId="0" fontId="3" fillId="9" borderId="9" applyNumberFormat="0" applyFont="0" applyAlignment="0" applyProtection="0"/>
    <xf numFmtId="0" fontId="13" fillId="15" borderId="10" applyNumberFormat="0" applyAlignment="0" applyProtection="0"/>
    <xf numFmtId="165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</cellStyleXfs>
  <cellXfs count="74">
    <xf numFmtId="0" fontId="0" fillId="0" borderId="0" xfId="0"/>
    <xf numFmtId="0" fontId="0" fillId="0" borderId="0" xfId="0"/>
    <xf numFmtId="2" fontId="22" fillId="0" borderId="18" xfId="6" applyNumberFormat="1" applyFont="1" applyFill="1" applyBorder="1" applyAlignment="1"/>
    <xf numFmtId="2" fontId="22" fillId="0" borderId="15" xfId="6" applyNumberFormat="1" applyFont="1" applyFill="1" applyBorder="1" applyAlignment="1"/>
    <xf numFmtId="2" fontId="22" fillId="0" borderId="15" xfId="112" applyNumberFormat="1" applyFont="1" applyFill="1" applyBorder="1" applyAlignment="1"/>
    <xf numFmtId="2" fontId="22" fillId="0" borderId="16" xfId="6" applyNumberFormat="1" applyFont="1" applyFill="1" applyBorder="1" applyAlignment="1">
      <alignment horizontal="center"/>
    </xf>
    <xf numFmtId="2" fontId="24" fillId="0" borderId="26" xfId="6" applyNumberFormat="1" applyFont="1" applyFill="1" applyBorder="1" applyAlignment="1">
      <alignment horizontal="center" vertical="center"/>
    </xf>
    <xf numFmtId="2" fontId="22" fillId="0" borderId="25" xfId="111" applyNumberFormat="1" applyFont="1" applyFill="1" applyBorder="1" applyAlignment="1" applyProtection="1">
      <alignment vertical="top"/>
    </xf>
    <xf numFmtId="2" fontId="22" fillId="0" borderId="25" xfId="112" applyNumberFormat="1" applyFont="1" applyFill="1" applyBorder="1" applyAlignment="1">
      <alignment horizontal="center"/>
    </xf>
    <xf numFmtId="2" fontId="24" fillId="0" borderId="25" xfId="112" applyNumberFormat="1" applyFont="1" applyFill="1" applyBorder="1" applyAlignment="1">
      <alignment horizontal="left"/>
    </xf>
    <xf numFmtId="2" fontId="22" fillId="0" borderId="25" xfId="6" applyNumberFormat="1" applyFont="1" applyFill="1" applyBorder="1" applyAlignment="1">
      <alignment horizontal="center" vertical="top"/>
    </xf>
    <xf numFmtId="2" fontId="24" fillId="0" borderId="28" xfId="6" applyNumberFormat="1" applyFont="1" applyFill="1" applyBorder="1" applyAlignment="1">
      <alignment horizontal="center" vertical="center"/>
    </xf>
    <xf numFmtId="2" fontId="22" fillId="0" borderId="22" xfId="6" applyNumberFormat="1" applyFont="1" applyFill="1" applyBorder="1"/>
    <xf numFmtId="2" fontId="3" fillId="0" borderId="0" xfId="6" applyNumberFormat="1" applyFont="1" applyFill="1" applyBorder="1" applyAlignment="1">
      <alignment horizontal="center"/>
    </xf>
    <xf numFmtId="1" fontId="22" fillId="0" borderId="0" xfId="6" applyNumberFormat="1" applyFont="1" applyFill="1" applyBorder="1" applyAlignment="1">
      <alignment horizontal="center"/>
    </xf>
    <xf numFmtId="2" fontId="3" fillId="0" borderId="0" xfId="112" applyNumberFormat="1" applyFont="1" applyFill="1" applyBorder="1" applyAlignment="1">
      <alignment horizontal="center"/>
    </xf>
    <xf numFmtId="2" fontId="22" fillId="0" borderId="0" xfId="112" applyNumberFormat="1" applyFont="1" applyFill="1" applyBorder="1" applyAlignment="1">
      <alignment horizontal="center"/>
    </xf>
    <xf numFmtId="2" fontId="26" fillId="0" borderId="0" xfId="112" applyNumberFormat="1" applyFont="1" applyFill="1" applyBorder="1" applyAlignment="1">
      <alignment horizontal="left"/>
    </xf>
    <xf numFmtId="2" fontId="22" fillId="0" borderId="29" xfId="112" applyNumberFormat="1" applyFont="1" applyFill="1" applyBorder="1" applyAlignment="1">
      <alignment horizontal="center"/>
    </xf>
    <xf numFmtId="2" fontId="3" fillId="0" borderId="22" xfId="6" applyNumberFormat="1" applyFont="1" applyFill="1" applyBorder="1"/>
    <xf numFmtId="2" fontId="22" fillId="0" borderId="0" xfId="6" applyNumberFormat="1" applyFont="1" applyFill="1" applyBorder="1" applyAlignment="1">
      <alignment horizontal="center" vertical="top"/>
    </xf>
    <xf numFmtId="2" fontId="3" fillId="0" borderId="29" xfId="112" applyNumberFormat="1" applyFont="1" applyFill="1" applyBorder="1" applyAlignment="1">
      <alignment horizontal="center"/>
    </xf>
    <xf numFmtId="2" fontId="22" fillId="0" borderId="1" xfId="6" applyNumberFormat="1" applyFont="1" applyFill="1" applyBorder="1" applyAlignment="1"/>
    <xf numFmtId="2" fontId="22" fillId="0" borderId="2" xfId="6" applyNumberFormat="1" applyFont="1" applyFill="1" applyBorder="1" applyAlignment="1"/>
    <xf numFmtId="2" fontId="22" fillId="0" borderId="2" xfId="112" applyNumberFormat="1" applyFont="1" applyFill="1" applyBorder="1" applyAlignment="1"/>
    <xf numFmtId="2" fontId="22" fillId="0" borderId="23" xfId="6" applyNumberFormat="1" applyFont="1" applyFill="1" applyBorder="1" applyAlignment="1">
      <alignment horizontal="center"/>
    </xf>
    <xf numFmtId="2" fontId="22" fillId="0" borderId="14" xfId="6" applyNumberFormat="1" applyFont="1" applyFill="1" applyBorder="1" applyAlignment="1"/>
    <xf numFmtId="2" fontId="22" fillId="0" borderId="15" xfId="6" applyNumberFormat="1" applyFont="1" applyFill="1" applyBorder="1" applyAlignment="1">
      <alignment horizontal="left"/>
    </xf>
    <xf numFmtId="2" fontId="22" fillId="0" borderId="15" xfId="6" applyNumberFormat="1" applyFont="1" applyFill="1" applyBorder="1" applyAlignment="1">
      <alignment horizontal="right"/>
    </xf>
    <xf numFmtId="2" fontId="22" fillId="0" borderId="15" xfId="6" applyNumberFormat="1" applyFont="1" applyFill="1" applyBorder="1" applyAlignment="1">
      <alignment horizontal="center"/>
    </xf>
    <xf numFmtId="2" fontId="22" fillId="0" borderId="15" xfId="6" applyNumberFormat="1" applyFont="1" applyFill="1" applyBorder="1" applyAlignment="1">
      <alignment vertical="center"/>
    </xf>
    <xf numFmtId="2" fontId="22" fillId="0" borderId="17" xfId="6" applyNumberFormat="1" applyFont="1" applyFill="1" applyBorder="1" applyAlignment="1">
      <alignment vertical="center"/>
    </xf>
    <xf numFmtId="0" fontId="25" fillId="0" borderId="24" xfId="0" applyFont="1" applyFill="1" applyBorder="1"/>
    <xf numFmtId="2" fontId="3" fillId="0" borderId="25" xfId="6" applyNumberFormat="1" applyFont="1" applyFill="1" applyBorder="1" applyAlignment="1">
      <alignment horizontal="center"/>
    </xf>
    <xf numFmtId="2" fontId="22" fillId="0" borderId="27" xfId="112" applyNumberFormat="1" applyFont="1" applyFill="1" applyBorder="1" applyAlignment="1">
      <alignment horizontal="center"/>
    </xf>
    <xf numFmtId="0" fontId="25" fillId="0" borderId="0" xfId="0" applyFont="1" applyFill="1" applyBorder="1"/>
    <xf numFmtId="0" fontId="22" fillId="2" borderId="19" xfId="125" applyNumberFormat="1" applyFont="1" applyFill="1" applyBorder="1" applyAlignment="1">
      <alignment horizontal="center" vertical="center" wrapText="1"/>
    </xf>
    <xf numFmtId="171" fontId="22" fillId="0" borderId="30" xfId="6" applyNumberFormat="1" applyFont="1" applyFill="1" applyBorder="1" applyAlignment="1">
      <alignment horizontal="center" vertical="center"/>
    </xf>
    <xf numFmtId="2" fontId="22" fillId="0" borderId="0" xfId="6" applyNumberFormat="1" applyFont="1" applyFill="1" applyBorder="1" applyAlignment="1">
      <alignment horizontal="right" vertical="top"/>
    </xf>
    <xf numFmtId="2" fontId="22" fillId="0" borderId="29" xfId="112" applyNumberFormat="1" applyFont="1" applyFill="1" applyBorder="1" applyAlignment="1">
      <alignment horizontal="right"/>
    </xf>
    <xf numFmtId="0" fontId="0" fillId="0" borderId="22" xfId="0" applyBorder="1"/>
    <xf numFmtId="172" fontId="3" fillId="0" borderId="0" xfId="112" applyNumberFormat="1" applyFont="1" applyFill="1" applyBorder="1" applyAlignment="1">
      <alignment horizontal="center"/>
    </xf>
    <xf numFmtId="173" fontId="3" fillId="0" borderId="0" xfId="112" applyNumberFormat="1" applyFont="1" applyFill="1" applyBorder="1" applyAlignment="1">
      <alignment horizontal="center"/>
    </xf>
    <xf numFmtId="171" fontId="22" fillId="0" borderId="32" xfId="6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28" xfId="0" applyBorder="1"/>
    <xf numFmtId="0" fontId="0" fillId="0" borderId="34" xfId="0" applyBorder="1"/>
    <xf numFmtId="2" fontId="3" fillId="0" borderId="35" xfId="6" applyNumberFormat="1" applyFont="1" applyFill="1" applyBorder="1"/>
    <xf numFmtId="2" fontId="3" fillId="0" borderId="36" xfId="6" applyNumberFormat="1" applyFont="1" applyFill="1" applyBorder="1" applyAlignment="1">
      <alignment horizontal="center"/>
    </xf>
    <xf numFmtId="2" fontId="3" fillId="0" borderId="36" xfId="112" applyNumberFormat="1" applyFont="1" applyFill="1" applyBorder="1" applyAlignment="1">
      <alignment horizontal="center"/>
    </xf>
    <xf numFmtId="2" fontId="22" fillId="0" borderId="36" xfId="6" applyNumberFormat="1" applyFont="1" applyFill="1" applyBorder="1" applyAlignment="1">
      <alignment horizontal="center" vertical="top"/>
    </xf>
    <xf numFmtId="2" fontId="22" fillId="0" borderId="37" xfId="112" applyNumberFormat="1" applyFont="1" applyFill="1" applyBorder="1" applyAlignment="1">
      <alignment horizontal="center"/>
    </xf>
    <xf numFmtId="2" fontId="28" fillId="0" borderId="0" xfId="6" applyNumberFormat="1" applyFont="1" applyFill="1" applyBorder="1" applyAlignment="1">
      <alignment horizontal="center"/>
    </xf>
    <xf numFmtId="2" fontId="28" fillId="0" borderId="0" xfId="112" applyNumberFormat="1" applyFont="1" applyFill="1" applyBorder="1" applyAlignment="1">
      <alignment horizontal="center"/>
    </xf>
    <xf numFmtId="2" fontId="28" fillId="0" borderId="22" xfId="6" applyNumberFormat="1" applyFont="1" applyFill="1" applyBorder="1"/>
    <xf numFmtId="2" fontId="24" fillId="0" borderId="29" xfId="112" applyNumberFormat="1" applyFont="1" applyFill="1" applyBorder="1" applyAlignment="1">
      <alignment horizontal="center"/>
    </xf>
    <xf numFmtId="2" fontId="24" fillId="0" borderId="0" xfId="6" applyNumberFormat="1" applyFont="1" applyFill="1" applyBorder="1" applyAlignment="1">
      <alignment horizontal="center" vertical="top"/>
    </xf>
    <xf numFmtId="0" fontId="27" fillId="0" borderId="28" xfId="0" applyFont="1" applyBorder="1"/>
    <xf numFmtId="2" fontId="22" fillId="0" borderId="26" xfId="6" applyNumberFormat="1" applyFont="1" applyFill="1" applyBorder="1" applyAlignment="1">
      <alignment horizontal="center" vertical="center"/>
    </xf>
    <xf numFmtId="0" fontId="3" fillId="0" borderId="24" xfId="0" applyFont="1" applyFill="1" applyBorder="1"/>
    <xf numFmtId="2" fontId="22" fillId="0" borderId="25" xfId="112" applyNumberFormat="1" applyFont="1" applyFill="1" applyBorder="1" applyAlignment="1">
      <alignment horizontal="left"/>
    </xf>
    <xf numFmtId="2" fontId="22" fillId="0" borderId="28" xfId="6" applyNumberFormat="1" applyFont="1" applyFill="1" applyBorder="1" applyAlignment="1">
      <alignment horizontal="center" vertical="center"/>
    </xf>
    <xf numFmtId="2" fontId="22" fillId="0" borderId="0" xfId="112" applyNumberFormat="1" applyFont="1" applyFill="1" applyBorder="1" applyAlignment="1">
      <alignment horizontal="left"/>
    </xf>
    <xf numFmtId="0" fontId="22" fillId="0" borderId="24" xfId="0" applyFont="1" applyFill="1" applyBorder="1" applyAlignment="1">
      <alignment horizontal="left" vertical="center" wrapText="1"/>
    </xf>
    <xf numFmtId="0" fontId="22" fillId="0" borderId="25" xfId="0" applyFont="1" applyFill="1" applyBorder="1" applyAlignment="1">
      <alignment horizontal="left" vertical="center" wrapText="1"/>
    </xf>
    <xf numFmtId="0" fontId="22" fillId="0" borderId="3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33" xfId="0" applyFont="1" applyFill="1" applyBorder="1" applyAlignment="1">
      <alignment horizontal="left" vertical="center" wrapText="1"/>
    </xf>
    <xf numFmtId="2" fontId="22" fillId="0" borderId="11" xfId="6" applyNumberFormat="1" applyFont="1" applyFill="1" applyBorder="1" applyAlignment="1">
      <alignment horizontal="center"/>
    </xf>
    <xf numFmtId="2" fontId="22" fillId="0" borderId="12" xfId="6" applyNumberFormat="1" applyFont="1" applyFill="1" applyBorder="1" applyAlignment="1">
      <alignment horizontal="center"/>
    </xf>
    <xf numFmtId="2" fontId="22" fillId="0" borderId="13" xfId="6" applyNumberFormat="1" applyFont="1" applyFill="1" applyBorder="1" applyAlignment="1">
      <alignment horizontal="center"/>
    </xf>
    <xf numFmtId="0" fontId="22" fillId="2" borderId="20" xfId="125" applyFont="1" applyFill="1" applyBorder="1" applyAlignment="1">
      <alignment horizontal="left" vertical="center" wrapText="1"/>
    </xf>
    <xf numFmtId="0" fontId="22" fillId="2" borderId="21" xfId="125" applyFont="1" applyFill="1" applyBorder="1" applyAlignment="1">
      <alignment horizontal="left" vertical="center" wrapText="1"/>
    </xf>
  </cellXfs>
  <cellStyles count="126"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% - Accent1" xfId="18"/>
    <cellStyle name="40% - Accent2" xfId="19"/>
    <cellStyle name="40% - Accent3" xfId="20"/>
    <cellStyle name="40% - Accent4" xfId="21"/>
    <cellStyle name="40% - Accent5" xfId="22"/>
    <cellStyle name="40% - Accent6" xfId="23"/>
    <cellStyle name="60% - Accent1" xfId="24"/>
    <cellStyle name="60% - Accent2" xfId="25"/>
    <cellStyle name="60% - Accent3" xfId="26"/>
    <cellStyle name="60% - Accent4" xfId="27"/>
    <cellStyle name="60% - Accent5" xfId="28"/>
    <cellStyle name="60% - Accent6" xfId="29"/>
    <cellStyle name="Accent1" xfId="30"/>
    <cellStyle name="Accent2" xfId="31"/>
    <cellStyle name="Accent3" xfId="32"/>
    <cellStyle name="Accent4" xfId="33"/>
    <cellStyle name="Accent5" xfId="34"/>
    <cellStyle name="Accent6" xfId="35"/>
    <cellStyle name="Bad" xfId="36"/>
    <cellStyle name="Calculation" xfId="37"/>
    <cellStyle name="Calculation 2" xfId="116"/>
    <cellStyle name="Check Cell" xfId="38"/>
    <cellStyle name="Explanatory Text" xfId="39"/>
    <cellStyle name="Good" xfId="40"/>
    <cellStyle name="Heading 1" xfId="41"/>
    <cellStyle name="Heading 2" xfId="42"/>
    <cellStyle name="Heading 3" xfId="43"/>
    <cellStyle name="Heading 4" xfId="44"/>
    <cellStyle name="Input" xfId="45"/>
    <cellStyle name="Input 2" xfId="117"/>
    <cellStyle name="Linked Cell" xfId="46"/>
    <cellStyle name="Moeda 2" xfId="2"/>
    <cellStyle name="Moeda 2 2" xfId="111"/>
    <cellStyle name="Moeda 2 3" xfId="47"/>
    <cellStyle name="Moeda 3" xfId="48"/>
    <cellStyle name="Moeda 4" xfId="49"/>
    <cellStyle name="Moeda 5" xfId="50"/>
    <cellStyle name="Moeda 6" xfId="118"/>
    <cellStyle name="Moeda 7" xfId="123"/>
    <cellStyle name="Neutral" xfId="51"/>
    <cellStyle name="Normal" xfId="0" builtinId="0"/>
    <cellStyle name="Normal 10" xfId="52"/>
    <cellStyle name="Normal 11" xfId="53"/>
    <cellStyle name="Normal 11 2" xfId="113"/>
    <cellStyle name="Normal 14" xfId="54"/>
    <cellStyle name="Normal 17" xfId="55"/>
    <cellStyle name="Normal 2" xfId="1"/>
    <cellStyle name="Normal 2 2" xfId="56"/>
    <cellStyle name="Normal 2 2 2" xfId="57"/>
    <cellStyle name="Normal 2 2 3" xfId="58"/>
    <cellStyle name="Normal 2 2 4" xfId="59"/>
    <cellStyle name="Normal 2 2 5" xfId="60"/>
    <cellStyle name="Normal 2 2 6" xfId="61"/>
    <cellStyle name="Normal 2 2 7" xfId="62"/>
    <cellStyle name="Normal 2 2 8" xfId="63"/>
    <cellStyle name="Normal 2 3" xfId="6"/>
    <cellStyle name="Normal 2 4" xfId="64"/>
    <cellStyle name="Normal 2 5" xfId="65"/>
    <cellStyle name="Normal 2 6" xfId="66"/>
    <cellStyle name="Normal 2 7" xfId="5"/>
    <cellStyle name="Normal 2 8" xfId="114"/>
    <cellStyle name="Normal 3" xfId="4"/>
    <cellStyle name="Normal 3 2" xfId="67"/>
    <cellStyle name="Normal 3 3" xfId="115"/>
    <cellStyle name="Normal 4" xfId="11"/>
    <cellStyle name="Normal 4 2" xfId="68"/>
    <cellStyle name="Normal 6" xfId="69"/>
    <cellStyle name="Normal 7 2" xfId="70"/>
    <cellStyle name="Normal 7 3" xfId="71"/>
    <cellStyle name="Normal 7 4" xfId="72"/>
    <cellStyle name="Normal 7 5" xfId="73"/>
    <cellStyle name="Normal 8" xfId="119"/>
    <cellStyle name="Normal 8 2 2" xfId="9"/>
    <cellStyle name="Normal 9" xfId="74"/>
    <cellStyle name="Normal_Relação de material" xfId="125"/>
    <cellStyle name="Note" xfId="75"/>
    <cellStyle name="Note 2" xfId="120"/>
    <cellStyle name="Output" xfId="76"/>
    <cellStyle name="Output 2" xfId="121"/>
    <cellStyle name="Porcentagem 2" xfId="3"/>
    <cellStyle name="Porcentagem 2 2" xfId="78"/>
    <cellStyle name="Porcentagem 2 2 2 2" xfId="7"/>
    <cellStyle name="Porcentagem 3" xfId="79"/>
    <cellStyle name="Porcentagem 4" xfId="80"/>
    <cellStyle name="Porcentagem 5" xfId="77"/>
    <cellStyle name="Separador de milhares 10" xfId="82"/>
    <cellStyle name="Separador de milhares 11" xfId="83"/>
    <cellStyle name="Separador de milhares 13" xfId="84"/>
    <cellStyle name="Separador de milhares 14" xfId="85"/>
    <cellStyle name="Separador de milhares 16" xfId="86"/>
    <cellStyle name="Separador de milhares 17" xfId="87"/>
    <cellStyle name="Separador de milhares 2" xfId="10"/>
    <cellStyle name="Separador de milhares 2 10" xfId="89"/>
    <cellStyle name="Separador de milhares 2 11" xfId="88"/>
    <cellStyle name="Separador de milhares 2 2" xfId="90"/>
    <cellStyle name="Separador de milhares 2 3" xfId="91"/>
    <cellStyle name="Separador de milhares 2 3 2" xfId="8"/>
    <cellStyle name="Separador de milhares 2 4" xfId="92"/>
    <cellStyle name="Separador de milhares 2 5" xfId="93"/>
    <cellStyle name="Separador de milhares 2 6" xfId="94"/>
    <cellStyle name="Separador de milhares 2 7" xfId="95"/>
    <cellStyle name="Separador de milhares 2 8" xfId="96"/>
    <cellStyle name="Separador de milhares 2 9" xfId="97"/>
    <cellStyle name="Separador de milhares 3" xfId="98"/>
    <cellStyle name="Separador de milhares 3 2" xfId="99"/>
    <cellStyle name="Separador de milhares 3 3" xfId="100"/>
    <cellStyle name="Separador de milhares 3 4" xfId="101"/>
    <cellStyle name="Separador de milhares 3 5" xfId="102"/>
    <cellStyle name="Separador de milhares 4" xfId="103"/>
    <cellStyle name="Separador de milhares 5" xfId="104"/>
    <cellStyle name="Separador de milhares 6" xfId="105"/>
    <cellStyle name="Separador de milhares 7" xfId="81"/>
    <cellStyle name="Separador de milhares 9" xfId="106"/>
    <cellStyle name="Title" xfId="107"/>
    <cellStyle name="Título 1 1" xfId="108"/>
    <cellStyle name="Título 1 1 1" xfId="109"/>
    <cellStyle name="Vírgula 2" xfId="112"/>
    <cellStyle name="Vírgula 2 2" xfId="124"/>
    <cellStyle name="Vírgula 3" xfId="122"/>
    <cellStyle name="Warning Text" xfId="1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7"/>
  <sheetViews>
    <sheetView tabSelected="1" topLeftCell="A60" workbookViewId="0">
      <selection sqref="A1:P97"/>
    </sheetView>
  </sheetViews>
  <sheetFormatPr defaultRowHeight="15"/>
  <cols>
    <col min="1" max="6" width="9.140625" style="1"/>
    <col min="7" max="7" width="5" style="1" customWidth="1"/>
    <col min="8" max="8" width="9.140625" style="1"/>
    <col min="9" max="9" width="5" style="1" customWidth="1"/>
    <col min="10" max="10" width="9.140625" style="1"/>
    <col min="11" max="11" width="5" style="1" customWidth="1"/>
    <col min="12" max="12" width="9.140625" style="1"/>
    <col min="13" max="13" width="5" style="1" customWidth="1"/>
    <col min="14" max="14" width="9.140625" style="1"/>
    <col min="15" max="15" width="9.85546875" style="1" customWidth="1"/>
    <col min="16" max="16384" width="9.140625" style="1"/>
  </cols>
  <sheetData>
    <row r="1" spans="1:16" ht="15.75" thickBot="1">
      <c r="A1" s="69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1"/>
    </row>
    <row r="2" spans="1:16" ht="15.75" thickBot="1">
      <c r="A2" s="26" t="s">
        <v>86</v>
      </c>
      <c r="B2" s="27"/>
      <c r="C2" s="28"/>
      <c r="D2" s="28"/>
      <c r="E2" s="28"/>
      <c r="F2" s="28"/>
      <c r="G2" s="28"/>
      <c r="H2" s="28"/>
      <c r="I2" s="28"/>
      <c r="J2" s="29"/>
      <c r="K2" s="29"/>
      <c r="L2" s="29"/>
      <c r="M2" s="28"/>
      <c r="N2" s="29"/>
      <c r="O2" s="28"/>
      <c r="P2" s="5"/>
    </row>
    <row r="3" spans="1:16" ht="15.75" thickBot="1">
      <c r="A3" s="26" t="s">
        <v>1</v>
      </c>
      <c r="B3" s="27"/>
      <c r="C3" s="28"/>
      <c r="D3" s="28"/>
      <c r="E3" s="28"/>
      <c r="F3" s="28"/>
      <c r="G3" s="28"/>
      <c r="H3" s="28"/>
      <c r="I3" s="28"/>
      <c r="J3" s="29"/>
      <c r="K3" s="29"/>
      <c r="L3" s="29"/>
      <c r="M3" s="28"/>
      <c r="N3" s="29"/>
      <c r="O3" s="28"/>
      <c r="P3" s="5"/>
    </row>
    <row r="4" spans="1:16" ht="15.75" thickBot="1">
      <c r="A4" s="26" t="s">
        <v>2</v>
      </c>
      <c r="B4" s="3"/>
      <c r="C4" s="3"/>
      <c r="D4" s="3"/>
      <c r="E4" s="3"/>
      <c r="F4" s="3"/>
      <c r="G4" s="3"/>
      <c r="H4" s="3"/>
      <c r="I4" s="3"/>
      <c r="J4" s="30"/>
      <c r="K4" s="31"/>
      <c r="L4" s="2"/>
      <c r="M4" s="3"/>
      <c r="N4" s="3"/>
      <c r="O4" s="4"/>
      <c r="P4" s="5"/>
    </row>
    <row r="5" spans="1:16" ht="15.75" thickBot="1">
      <c r="A5" s="36" t="s">
        <v>3</v>
      </c>
      <c r="B5" s="72" t="s">
        <v>4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3"/>
    </row>
    <row r="6" spans="1:16">
      <c r="A6" s="37" t="s">
        <v>16</v>
      </c>
      <c r="B6" s="63" t="s">
        <v>5</v>
      </c>
      <c r="C6" s="64"/>
      <c r="D6" s="64"/>
      <c r="E6" s="64"/>
      <c r="F6" s="64"/>
      <c r="G6" s="64"/>
      <c r="H6" s="64"/>
      <c r="I6" s="64"/>
      <c r="J6" s="64"/>
      <c r="K6" s="65"/>
      <c r="L6" s="22" t="s">
        <v>6</v>
      </c>
      <c r="M6" s="23"/>
      <c r="N6" s="23"/>
      <c r="O6" s="24">
        <f>P10</f>
        <v>4.5</v>
      </c>
      <c r="P6" s="25" t="s">
        <v>7</v>
      </c>
    </row>
    <row r="7" spans="1:16">
      <c r="A7" s="6"/>
      <c r="B7" s="32"/>
      <c r="C7" s="7"/>
      <c r="D7" s="7"/>
      <c r="E7" s="7"/>
      <c r="F7" s="7"/>
      <c r="G7" s="7"/>
      <c r="H7" s="7"/>
      <c r="I7" s="7"/>
      <c r="J7" s="8"/>
      <c r="K7" s="9"/>
      <c r="L7" s="33"/>
      <c r="M7" s="33"/>
      <c r="N7" s="33"/>
      <c r="O7" s="10"/>
      <c r="P7" s="34"/>
    </row>
    <row r="8" spans="1:16">
      <c r="A8" s="11"/>
      <c r="B8" s="12"/>
      <c r="C8" s="13"/>
      <c r="D8" s="13"/>
      <c r="E8" s="13"/>
      <c r="F8" s="13"/>
      <c r="G8" s="13"/>
      <c r="H8" s="13"/>
      <c r="I8" s="13"/>
      <c r="J8" s="35"/>
      <c r="K8" s="35"/>
      <c r="L8" s="14" t="s">
        <v>8</v>
      </c>
      <c r="M8" s="15"/>
      <c r="N8" s="16" t="s">
        <v>9</v>
      </c>
      <c r="O8" s="17"/>
      <c r="P8" s="39" t="s">
        <v>10</v>
      </c>
    </row>
    <row r="9" spans="1:16">
      <c r="A9" s="11"/>
      <c r="B9" s="19" t="s">
        <v>11</v>
      </c>
      <c r="C9" s="13"/>
      <c r="D9" s="13"/>
      <c r="E9" s="13"/>
      <c r="F9" s="13"/>
      <c r="G9" s="13"/>
      <c r="H9" s="13"/>
      <c r="I9" s="13"/>
      <c r="J9" s="35"/>
      <c r="K9" s="35"/>
      <c r="L9" s="15">
        <v>3</v>
      </c>
      <c r="M9" s="15" t="s">
        <v>12</v>
      </c>
      <c r="N9" s="15">
        <v>1.5</v>
      </c>
      <c r="O9" s="20" t="s">
        <v>13</v>
      </c>
      <c r="P9" s="21">
        <f>L9*N9</f>
        <v>4.5</v>
      </c>
    </row>
    <row r="10" spans="1:16">
      <c r="A10" s="11"/>
      <c r="B10" s="19"/>
      <c r="C10" s="13"/>
      <c r="D10" s="13"/>
      <c r="E10" s="13"/>
      <c r="F10" s="13"/>
      <c r="G10" s="13"/>
      <c r="H10" s="13"/>
      <c r="I10" s="13"/>
      <c r="J10" s="15"/>
      <c r="K10" s="15"/>
      <c r="L10" s="13"/>
      <c r="M10" s="15"/>
      <c r="N10" s="13"/>
      <c r="O10" s="38" t="s">
        <v>21</v>
      </c>
      <c r="P10" s="18">
        <f>SUM(P9)</f>
        <v>4.5</v>
      </c>
    </row>
    <row r="11" spans="1:16">
      <c r="A11" s="11"/>
      <c r="B11" s="19"/>
      <c r="C11" s="13"/>
      <c r="D11" s="13"/>
      <c r="E11" s="13"/>
      <c r="F11" s="13"/>
      <c r="G11" s="13"/>
      <c r="H11" s="13"/>
      <c r="I11" s="13"/>
      <c r="J11" s="15"/>
      <c r="K11" s="15"/>
      <c r="L11" s="13"/>
      <c r="M11" s="15"/>
      <c r="N11" s="13"/>
      <c r="O11" s="38"/>
      <c r="P11" s="18"/>
    </row>
    <row r="12" spans="1:16">
      <c r="A12" s="37" t="s">
        <v>17</v>
      </c>
      <c r="B12" s="63" t="s">
        <v>43</v>
      </c>
      <c r="C12" s="64"/>
      <c r="D12" s="64"/>
      <c r="E12" s="64"/>
      <c r="F12" s="64"/>
      <c r="G12" s="64"/>
      <c r="H12" s="64"/>
      <c r="I12" s="64"/>
      <c r="J12" s="64"/>
      <c r="K12" s="65"/>
      <c r="L12" s="22" t="s">
        <v>6</v>
      </c>
      <c r="M12" s="23"/>
      <c r="N12" s="23"/>
      <c r="O12" s="24">
        <f>P16</f>
        <v>1</v>
      </c>
      <c r="P12" s="25" t="s">
        <v>35</v>
      </c>
    </row>
    <row r="13" spans="1:16">
      <c r="A13" s="6"/>
      <c r="B13" s="32"/>
      <c r="C13" s="7"/>
      <c r="D13" s="7"/>
      <c r="E13" s="7"/>
      <c r="F13" s="7"/>
      <c r="G13" s="7"/>
      <c r="H13" s="7"/>
      <c r="I13" s="7"/>
      <c r="J13" s="8"/>
      <c r="K13" s="9"/>
      <c r="L13" s="33"/>
      <c r="M13" s="33"/>
      <c r="N13" s="33"/>
      <c r="O13" s="10"/>
      <c r="P13" s="34"/>
    </row>
    <row r="14" spans="1:16">
      <c r="A14" s="11"/>
      <c r="B14" s="12"/>
      <c r="C14" s="13"/>
      <c r="D14" s="13"/>
      <c r="E14" s="13"/>
      <c r="F14" s="13"/>
      <c r="G14" s="13"/>
      <c r="H14" s="14"/>
      <c r="I14" s="15"/>
      <c r="J14" s="44"/>
      <c r="K14" s="44"/>
      <c r="L14" s="14"/>
      <c r="M14" s="15"/>
      <c r="N14" s="14" t="s">
        <v>14</v>
      </c>
      <c r="O14" s="17"/>
      <c r="P14" s="39" t="s">
        <v>36</v>
      </c>
    </row>
    <row r="15" spans="1:16">
      <c r="A15" s="11"/>
      <c r="B15" s="19" t="s">
        <v>44</v>
      </c>
      <c r="C15" s="13"/>
      <c r="D15" s="13"/>
      <c r="E15" s="13"/>
      <c r="F15" s="13"/>
      <c r="G15" s="13"/>
      <c r="H15" s="15"/>
      <c r="I15" s="15"/>
      <c r="J15" s="44"/>
      <c r="K15" s="44"/>
      <c r="L15" s="15"/>
      <c r="M15" s="15"/>
      <c r="N15" s="15">
        <v>1</v>
      </c>
      <c r="O15" s="15" t="s">
        <v>13</v>
      </c>
      <c r="P15" s="21">
        <f>N15</f>
        <v>1</v>
      </c>
    </row>
    <row r="16" spans="1:16">
      <c r="A16" s="45"/>
      <c r="B16" s="40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38" t="s">
        <v>21</v>
      </c>
      <c r="P16" s="18">
        <f>SUM(P14:P15)</f>
        <v>1</v>
      </c>
    </row>
    <row r="17" spans="1:16" ht="15.75" thickBot="1">
      <c r="A17" s="45"/>
      <c r="B17" s="40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38"/>
      <c r="P17" s="18"/>
    </row>
    <row r="18" spans="1:16" ht="15.75" thickBot="1">
      <c r="A18" s="36" t="s">
        <v>29</v>
      </c>
      <c r="B18" s="72" t="s">
        <v>45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3"/>
    </row>
    <row r="19" spans="1:16">
      <c r="A19" s="37" t="s">
        <v>30</v>
      </c>
      <c r="B19" s="63" t="s">
        <v>46</v>
      </c>
      <c r="C19" s="64"/>
      <c r="D19" s="64"/>
      <c r="E19" s="64"/>
      <c r="F19" s="64"/>
      <c r="G19" s="64"/>
      <c r="H19" s="64"/>
      <c r="I19" s="64"/>
      <c r="J19" s="64"/>
      <c r="K19" s="65"/>
      <c r="L19" s="22" t="s">
        <v>6</v>
      </c>
      <c r="M19" s="23"/>
      <c r="N19" s="23"/>
      <c r="O19" s="24">
        <f>P23</f>
        <v>20</v>
      </c>
      <c r="P19" s="25" t="s">
        <v>35</v>
      </c>
    </row>
    <row r="20" spans="1:16">
      <c r="A20" s="6"/>
      <c r="B20" s="32"/>
      <c r="C20" s="7"/>
      <c r="D20" s="7"/>
      <c r="E20" s="7"/>
      <c r="F20" s="7"/>
      <c r="G20" s="7"/>
      <c r="H20" s="7"/>
      <c r="I20" s="7"/>
      <c r="J20" s="8"/>
      <c r="K20" s="9"/>
      <c r="L20" s="33"/>
      <c r="M20" s="33"/>
      <c r="N20" s="33"/>
      <c r="O20" s="10"/>
      <c r="P20" s="34"/>
    </row>
    <row r="21" spans="1:16">
      <c r="A21" s="11"/>
      <c r="B21" s="12"/>
      <c r="C21" s="13"/>
      <c r="D21" s="13"/>
      <c r="E21" s="13"/>
      <c r="F21" s="13"/>
      <c r="G21" s="13"/>
      <c r="H21" s="14"/>
      <c r="I21" s="15"/>
      <c r="J21" s="44"/>
      <c r="K21" s="44"/>
      <c r="L21" s="14"/>
      <c r="M21" s="15"/>
      <c r="N21" s="14" t="s">
        <v>14</v>
      </c>
      <c r="O21" s="17"/>
      <c r="P21" s="39" t="s">
        <v>36</v>
      </c>
    </row>
    <row r="22" spans="1:16">
      <c r="A22" s="11"/>
      <c r="B22" s="19" t="s">
        <v>47</v>
      </c>
      <c r="C22" s="13"/>
      <c r="D22" s="13"/>
      <c r="E22" s="13"/>
      <c r="F22" s="13"/>
      <c r="G22" s="13"/>
      <c r="H22" s="15"/>
      <c r="I22" s="15"/>
      <c r="J22" s="44"/>
      <c r="K22" s="44"/>
      <c r="L22" s="15"/>
      <c r="M22" s="15"/>
      <c r="N22" s="15">
        <v>20</v>
      </c>
      <c r="O22" s="15" t="s">
        <v>13</v>
      </c>
      <c r="P22" s="21">
        <f>N22</f>
        <v>20</v>
      </c>
    </row>
    <row r="23" spans="1:16">
      <c r="A23" s="45"/>
      <c r="B23" s="40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38" t="s">
        <v>21</v>
      </c>
      <c r="P23" s="18">
        <f>SUM(P21:P22)</f>
        <v>20</v>
      </c>
    </row>
    <row r="24" spans="1:16">
      <c r="A24" s="11"/>
      <c r="B24" s="19"/>
      <c r="C24" s="13"/>
      <c r="D24" s="13"/>
      <c r="E24" s="13"/>
      <c r="F24" s="13"/>
      <c r="G24" s="13"/>
      <c r="H24" s="13"/>
      <c r="I24" s="13"/>
      <c r="J24" s="15"/>
      <c r="K24" s="15"/>
      <c r="L24" s="13"/>
      <c r="M24" s="15"/>
      <c r="N24" s="13"/>
      <c r="O24" s="38"/>
      <c r="P24" s="18"/>
    </row>
    <row r="25" spans="1:16">
      <c r="A25" s="37" t="s">
        <v>31</v>
      </c>
      <c r="B25" s="63" t="s">
        <v>25</v>
      </c>
      <c r="C25" s="64"/>
      <c r="D25" s="64"/>
      <c r="E25" s="64"/>
      <c r="F25" s="64"/>
      <c r="G25" s="64"/>
      <c r="H25" s="64"/>
      <c r="I25" s="64"/>
      <c r="J25" s="64"/>
      <c r="K25" s="65"/>
      <c r="L25" s="22" t="s">
        <v>6</v>
      </c>
      <c r="M25" s="23"/>
      <c r="N25" s="23"/>
      <c r="O25" s="24">
        <f>P29</f>
        <v>837.29679999999996</v>
      </c>
      <c r="P25" s="25" t="s">
        <v>7</v>
      </c>
    </row>
    <row r="26" spans="1:16">
      <c r="A26" s="6"/>
      <c r="B26" s="32"/>
      <c r="C26" s="7"/>
      <c r="D26" s="7"/>
      <c r="E26" s="7"/>
      <c r="F26" s="7"/>
      <c r="G26" s="7"/>
      <c r="H26" s="7"/>
      <c r="I26" s="7"/>
      <c r="J26" s="8"/>
      <c r="K26" s="9"/>
      <c r="L26" s="33"/>
      <c r="M26" s="33"/>
      <c r="N26" s="33"/>
      <c r="O26" s="10"/>
      <c r="P26" s="34"/>
    </row>
    <row r="27" spans="1:16">
      <c r="A27" s="11"/>
      <c r="B27" s="12"/>
      <c r="C27" s="13"/>
      <c r="D27" s="13"/>
      <c r="E27" s="13"/>
      <c r="F27" s="13"/>
      <c r="G27" s="13"/>
      <c r="H27" s="13"/>
      <c r="I27" s="13"/>
      <c r="J27" s="35"/>
      <c r="K27" s="35"/>
      <c r="L27" s="14" t="s">
        <v>8</v>
      </c>
      <c r="M27" s="15"/>
      <c r="N27" s="16" t="s">
        <v>18</v>
      </c>
      <c r="O27" s="17"/>
      <c r="P27" s="39" t="s">
        <v>10</v>
      </c>
    </row>
    <row r="28" spans="1:16">
      <c r="A28" s="11"/>
      <c r="B28" s="19" t="s">
        <v>48</v>
      </c>
      <c r="C28" s="13"/>
      <c r="D28" s="13"/>
      <c r="E28" s="13"/>
      <c r="F28" s="13"/>
      <c r="G28" s="13"/>
      <c r="H28" s="13"/>
      <c r="I28" s="13"/>
      <c r="J28" s="35"/>
      <c r="K28" s="35"/>
      <c r="L28" s="15">
        <v>23.48</v>
      </c>
      <c r="M28" s="15" t="s">
        <v>12</v>
      </c>
      <c r="N28" s="15">
        <v>35.659999999999997</v>
      </c>
      <c r="O28" s="20" t="s">
        <v>13</v>
      </c>
      <c r="P28" s="21">
        <f>L28*N28</f>
        <v>837.29679999999996</v>
      </c>
    </row>
    <row r="29" spans="1:16">
      <c r="A29" s="11"/>
      <c r="B29" s="19"/>
      <c r="C29" s="13"/>
      <c r="D29" s="13"/>
      <c r="E29" s="13"/>
      <c r="F29" s="13"/>
      <c r="G29" s="13"/>
      <c r="H29" s="13"/>
      <c r="I29" s="13"/>
      <c r="J29" s="15"/>
      <c r="K29" s="15"/>
      <c r="L29" s="13"/>
      <c r="M29" s="15"/>
      <c r="N29" s="13"/>
      <c r="O29" s="38" t="s">
        <v>21</v>
      </c>
      <c r="P29" s="18">
        <f>SUM(P28)</f>
        <v>837.29679999999996</v>
      </c>
    </row>
    <row r="30" spans="1:16">
      <c r="A30" s="11"/>
      <c r="B30" s="19"/>
      <c r="C30" s="13"/>
      <c r="D30" s="13"/>
      <c r="E30" s="13"/>
      <c r="F30" s="13"/>
      <c r="G30" s="13"/>
      <c r="H30" s="13"/>
      <c r="I30" s="13"/>
      <c r="J30" s="15"/>
      <c r="K30" s="15"/>
      <c r="L30" s="13"/>
      <c r="M30" s="15"/>
      <c r="N30" s="13"/>
      <c r="O30" s="38"/>
      <c r="P30" s="18"/>
    </row>
    <row r="31" spans="1:16">
      <c r="A31" s="37" t="s">
        <v>34</v>
      </c>
      <c r="B31" s="63" t="s">
        <v>49</v>
      </c>
      <c r="C31" s="64"/>
      <c r="D31" s="64"/>
      <c r="E31" s="64"/>
      <c r="F31" s="64"/>
      <c r="G31" s="64"/>
      <c r="H31" s="64"/>
      <c r="I31" s="64"/>
      <c r="J31" s="64"/>
      <c r="K31" s="65"/>
      <c r="L31" s="22" t="s">
        <v>6</v>
      </c>
      <c r="M31" s="23"/>
      <c r="N31" s="23"/>
      <c r="O31" s="24">
        <f>P35</f>
        <v>71.319999999999993</v>
      </c>
      <c r="P31" s="25" t="s">
        <v>33</v>
      </c>
    </row>
    <row r="32" spans="1:16">
      <c r="A32" s="6"/>
      <c r="B32" s="32"/>
      <c r="C32" s="7"/>
      <c r="D32" s="7"/>
      <c r="E32" s="7"/>
      <c r="F32" s="7"/>
      <c r="G32" s="7"/>
      <c r="H32" s="7"/>
      <c r="I32" s="7"/>
      <c r="J32" s="8"/>
      <c r="K32" s="9"/>
      <c r="L32" s="33"/>
      <c r="M32" s="33"/>
      <c r="N32" s="33"/>
      <c r="O32" s="10"/>
      <c r="P32" s="34"/>
    </row>
    <row r="33" spans="1:16">
      <c r="A33" s="11"/>
      <c r="B33" s="12"/>
      <c r="C33" s="13"/>
      <c r="D33" s="13"/>
      <c r="E33" s="13"/>
      <c r="F33" s="13"/>
      <c r="G33" s="13"/>
      <c r="H33" s="14"/>
      <c r="I33" s="15"/>
      <c r="J33" s="44"/>
      <c r="K33" s="44"/>
      <c r="L33" s="14" t="s">
        <v>14</v>
      </c>
      <c r="M33" s="15"/>
      <c r="N33" s="14" t="s">
        <v>8</v>
      </c>
      <c r="O33" s="17"/>
      <c r="P33" s="39" t="s">
        <v>32</v>
      </c>
    </row>
    <row r="34" spans="1:16">
      <c r="A34" s="11"/>
      <c r="B34" s="19" t="s">
        <v>48</v>
      </c>
      <c r="C34" s="13"/>
      <c r="D34" s="13"/>
      <c r="E34" s="13"/>
      <c r="F34" s="13"/>
      <c r="G34" s="13"/>
      <c r="H34" s="15"/>
      <c r="I34" s="15"/>
      <c r="J34" s="44"/>
      <c r="K34" s="44"/>
      <c r="L34" s="15">
        <v>2</v>
      </c>
      <c r="M34" s="15" t="s">
        <v>12</v>
      </c>
      <c r="N34" s="15">
        <v>35.659999999999997</v>
      </c>
      <c r="O34" s="15" t="s">
        <v>13</v>
      </c>
      <c r="P34" s="21">
        <f>L34*N34</f>
        <v>71.319999999999993</v>
      </c>
    </row>
    <row r="35" spans="1:16">
      <c r="A35" s="45"/>
      <c r="B35" s="40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38" t="s">
        <v>21</v>
      </c>
      <c r="P35" s="18">
        <f>SUM(P33:P34)</f>
        <v>71.319999999999993</v>
      </c>
    </row>
    <row r="36" spans="1:16">
      <c r="A36" s="11"/>
      <c r="B36" s="19"/>
      <c r="C36" s="13"/>
      <c r="D36" s="13"/>
      <c r="E36" s="13"/>
      <c r="F36" s="13"/>
      <c r="G36" s="13"/>
      <c r="H36" s="13"/>
      <c r="I36" s="13"/>
      <c r="J36" s="15"/>
      <c r="K36" s="15"/>
      <c r="L36" s="13"/>
      <c r="M36" s="15"/>
      <c r="N36" s="13"/>
      <c r="O36" s="20"/>
      <c r="P36" s="18"/>
    </row>
    <row r="37" spans="1:16">
      <c r="A37" s="37" t="s">
        <v>37</v>
      </c>
      <c r="B37" s="63" t="s">
        <v>22</v>
      </c>
      <c r="C37" s="64"/>
      <c r="D37" s="64"/>
      <c r="E37" s="64"/>
      <c r="F37" s="64"/>
      <c r="G37" s="64"/>
      <c r="H37" s="64"/>
      <c r="I37" s="64"/>
      <c r="J37" s="64"/>
      <c r="K37" s="65"/>
      <c r="L37" s="22" t="s">
        <v>6</v>
      </c>
      <c r="M37" s="23"/>
      <c r="N37" s="23"/>
      <c r="O37" s="24">
        <f>P47</f>
        <v>3546.8133599999996</v>
      </c>
      <c r="P37" s="25" t="s">
        <v>19</v>
      </c>
    </row>
    <row r="38" spans="1:16">
      <c r="A38" s="6"/>
      <c r="B38" s="32"/>
      <c r="C38" s="7"/>
      <c r="D38" s="7"/>
      <c r="E38" s="7"/>
      <c r="F38" s="7"/>
      <c r="G38" s="7"/>
      <c r="H38" s="7"/>
      <c r="I38" s="7"/>
      <c r="J38" s="8"/>
      <c r="K38" s="9"/>
      <c r="L38" s="33"/>
      <c r="M38" s="33"/>
      <c r="N38" s="33"/>
      <c r="O38" s="10"/>
      <c r="P38" s="34"/>
    </row>
    <row r="39" spans="1:16">
      <c r="A39" s="11"/>
      <c r="B39" s="12"/>
      <c r="C39" s="13"/>
      <c r="D39" s="13"/>
      <c r="E39" s="13"/>
      <c r="F39" s="13"/>
      <c r="G39" s="13"/>
      <c r="H39" s="14"/>
      <c r="I39" s="15"/>
      <c r="J39" s="14" t="s">
        <v>14</v>
      </c>
      <c r="K39" s="15"/>
      <c r="L39" s="14" t="s">
        <v>8</v>
      </c>
      <c r="M39" s="15"/>
      <c r="N39" s="16" t="s">
        <v>24</v>
      </c>
      <c r="O39" s="17"/>
      <c r="P39" s="39" t="s">
        <v>23</v>
      </c>
    </row>
    <row r="40" spans="1:16">
      <c r="A40" s="11"/>
      <c r="B40" s="19" t="s">
        <v>50</v>
      </c>
      <c r="C40" s="13"/>
      <c r="D40" s="13"/>
      <c r="E40" s="13"/>
      <c r="F40" s="13"/>
      <c r="G40" s="13"/>
      <c r="H40" s="15"/>
      <c r="I40" s="15"/>
      <c r="J40" s="15">
        <v>6</v>
      </c>
      <c r="K40" s="15" t="s">
        <v>12</v>
      </c>
      <c r="L40" s="15">
        <v>22.18</v>
      </c>
      <c r="M40" s="15" t="s">
        <v>12</v>
      </c>
      <c r="N40" s="15">
        <v>4.7699999999999996</v>
      </c>
      <c r="O40" s="15" t="s">
        <v>13</v>
      </c>
      <c r="P40" s="21">
        <f>J40*L40*N40</f>
        <v>634.7915999999999</v>
      </c>
    </row>
    <row r="41" spans="1:16">
      <c r="A41" s="11"/>
      <c r="B41" s="19" t="s">
        <v>51</v>
      </c>
      <c r="C41" s="13"/>
      <c r="D41" s="13"/>
      <c r="E41" s="13"/>
      <c r="F41" s="13"/>
      <c r="G41" s="13"/>
      <c r="H41" s="15"/>
      <c r="I41" s="15"/>
      <c r="J41" s="15">
        <v>6</v>
      </c>
      <c r="K41" s="15" t="s">
        <v>12</v>
      </c>
      <c r="L41" s="15">
        <v>20.45</v>
      </c>
      <c r="M41" s="15" t="s">
        <v>12</v>
      </c>
      <c r="N41" s="15">
        <v>4.7699999999999996</v>
      </c>
      <c r="O41" s="15" t="s">
        <v>13</v>
      </c>
      <c r="P41" s="21">
        <f t="shared" ref="P41:P46" si="0">J41*L41*N41</f>
        <v>585.27899999999988</v>
      </c>
    </row>
    <row r="42" spans="1:16">
      <c r="A42" s="11"/>
      <c r="B42" s="19" t="s">
        <v>54</v>
      </c>
      <c r="C42" s="13"/>
      <c r="D42" s="13"/>
      <c r="E42" s="13"/>
      <c r="F42" s="13"/>
      <c r="G42" s="13"/>
      <c r="H42" s="15"/>
      <c r="I42" s="15"/>
      <c r="J42" s="15">
        <f>6*48*2</f>
        <v>576</v>
      </c>
      <c r="K42" s="15" t="s">
        <v>12</v>
      </c>
      <c r="L42" s="15">
        <v>0.45</v>
      </c>
      <c r="M42" s="15" t="s">
        <v>12</v>
      </c>
      <c r="N42" s="15">
        <v>1.19</v>
      </c>
      <c r="O42" s="15" t="s">
        <v>13</v>
      </c>
      <c r="P42" s="21">
        <f t="shared" si="0"/>
        <v>308.44799999999998</v>
      </c>
    </row>
    <row r="43" spans="1:16">
      <c r="A43" s="11"/>
      <c r="B43" s="19" t="s">
        <v>55</v>
      </c>
      <c r="C43" s="13"/>
      <c r="D43" s="13"/>
      <c r="E43" s="13"/>
      <c r="F43" s="13"/>
      <c r="G43" s="13"/>
      <c r="H43" s="15"/>
      <c r="I43" s="15"/>
      <c r="J43" s="15">
        <f>6*2*48</f>
        <v>576</v>
      </c>
      <c r="K43" s="15" t="s">
        <v>12</v>
      </c>
      <c r="L43" s="15">
        <v>0.63</v>
      </c>
      <c r="M43" s="15" t="s">
        <v>12</v>
      </c>
      <c r="N43" s="15">
        <v>1.19</v>
      </c>
      <c r="O43" s="15" t="s">
        <v>13</v>
      </c>
      <c r="P43" s="21">
        <f t="shared" si="0"/>
        <v>431.82719999999995</v>
      </c>
    </row>
    <row r="44" spans="1:16">
      <c r="A44" s="11"/>
      <c r="B44" s="19" t="s">
        <v>56</v>
      </c>
      <c r="C44" s="13"/>
      <c r="D44" s="13"/>
      <c r="E44" s="13"/>
      <c r="F44" s="13"/>
      <c r="G44" s="13"/>
      <c r="H44" s="15"/>
      <c r="I44" s="15"/>
      <c r="J44" s="15">
        <v>16</v>
      </c>
      <c r="K44" s="15" t="s">
        <v>12</v>
      </c>
      <c r="L44" s="15">
        <v>36.659999999999997</v>
      </c>
      <c r="M44" s="15" t="s">
        <v>12</v>
      </c>
      <c r="N44" s="15">
        <v>2.2999999999999998</v>
      </c>
      <c r="O44" s="15" t="s">
        <v>13</v>
      </c>
      <c r="P44" s="21">
        <f t="shared" si="0"/>
        <v>1349.0879999999997</v>
      </c>
    </row>
    <row r="45" spans="1:16">
      <c r="A45" s="11"/>
      <c r="B45" s="19" t="s">
        <v>52</v>
      </c>
      <c r="C45" s="13"/>
      <c r="D45" s="13"/>
      <c r="E45" s="13"/>
      <c r="F45" s="13"/>
      <c r="G45" s="13"/>
      <c r="H45" s="15"/>
      <c r="I45" s="15"/>
      <c r="J45" s="15">
        <v>12</v>
      </c>
      <c r="K45" s="15" t="s">
        <v>12</v>
      </c>
      <c r="L45" s="15">
        <v>17.21</v>
      </c>
      <c r="M45" s="15" t="s">
        <v>12</v>
      </c>
      <c r="N45" s="41">
        <v>0.96299999999999997</v>
      </c>
      <c r="O45" s="15" t="s">
        <v>13</v>
      </c>
      <c r="P45" s="21">
        <f t="shared" si="0"/>
        <v>198.87876</v>
      </c>
    </row>
    <row r="46" spans="1:16">
      <c r="A46" s="11"/>
      <c r="B46" s="19" t="s">
        <v>53</v>
      </c>
      <c r="C46" s="13"/>
      <c r="D46" s="13"/>
      <c r="E46" s="13"/>
      <c r="F46" s="13"/>
      <c r="G46" s="13"/>
      <c r="H46" s="15"/>
      <c r="I46" s="15"/>
      <c r="J46" s="15">
        <v>6</v>
      </c>
      <c r="K46" s="15" t="s">
        <v>12</v>
      </c>
      <c r="L46" s="15">
        <f>3.35*2+3.7</f>
        <v>10.4</v>
      </c>
      <c r="M46" s="15" t="s">
        <v>12</v>
      </c>
      <c r="N46" s="41">
        <v>0.61699999999999999</v>
      </c>
      <c r="O46" s="15" t="s">
        <v>13</v>
      </c>
      <c r="P46" s="21">
        <f t="shared" si="0"/>
        <v>38.500800000000005</v>
      </c>
    </row>
    <row r="47" spans="1:16">
      <c r="A47" s="45"/>
      <c r="B47" s="40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38" t="s">
        <v>21</v>
      </c>
      <c r="P47" s="18">
        <f>SUM(P40:P46)</f>
        <v>3546.8133599999996</v>
      </c>
    </row>
    <row r="48" spans="1:16">
      <c r="A48" s="45"/>
      <c r="B48" s="40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38"/>
      <c r="P48" s="18"/>
    </row>
    <row r="49" spans="1:16">
      <c r="A49" s="37" t="s">
        <v>58</v>
      </c>
      <c r="B49" s="63" t="s">
        <v>59</v>
      </c>
      <c r="C49" s="64"/>
      <c r="D49" s="64"/>
      <c r="E49" s="64"/>
      <c r="F49" s="64"/>
      <c r="G49" s="64"/>
      <c r="H49" s="64"/>
      <c r="I49" s="64"/>
      <c r="J49" s="64"/>
      <c r="K49" s="65"/>
      <c r="L49" s="22" t="s">
        <v>6</v>
      </c>
      <c r="M49" s="23"/>
      <c r="N49" s="23"/>
      <c r="O49" s="24">
        <f>P55</f>
        <v>6.9477503519999999</v>
      </c>
      <c r="P49" s="25" t="s">
        <v>60</v>
      </c>
    </row>
    <row r="50" spans="1:16">
      <c r="A50" s="6"/>
      <c r="B50" s="32"/>
      <c r="C50" s="7"/>
      <c r="D50" s="7"/>
      <c r="E50" s="7"/>
      <c r="F50" s="7"/>
      <c r="G50" s="7"/>
      <c r="H50" s="7"/>
      <c r="I50" s="7"/>
      <c r="J50" s="8"/>
      <c r="K50" s="9"/>
      <c r="L50" s="33"/>
      <c r="M50" s="33"/>
      <c r="N50" s="33"/>
      <c r="O50" s="10"/>
      <c r="P50" s="34"/>
    </row>
    <row r="51" spans="1:16">
      <c r="A51" s="11"/>
      <c r="B51" s="12"/>
      <c r="C51" s="13"/>
      <c r="D51" s="13"/>
      <c r="E51" s="13"/>
      <c r="F51" s="13"/>
      <c r="G51" s="13"/>
      <c r="H51" s="14" t="s">
        <v>14</v>
      </c>
      <c r="I51" s="15"/>
      <c r="J51" s="14" t="s">
        <v>8</v>
      </c>
      <c r="K51" s="15"/>
      <c r="L51" s="14" t="s">
        <v>18</v>
      </c>
      <c r="M51" s="15"/>
      <c r="N51" s="16" t="s">
        <v>24</v>
      </c>
      <c r="O51" s="17"/>
      <c r="P51" s="39" t="s">
        <v>85</v>
      </c>
    </row>
    <row r="52" spans="1:16">
      <c r="A52" s="11"/>
      <c r="B52" s="19" t="s">
        <v>61</v>
      </c>
      <c r="C52" s="13"/>
      <c r="D52" s="13"/>
      <c r="E52" s="13"/>
      <c r="F52" s="13"/>
      <c r="G52" s="13"/>
      <c r="H52" s="15">
        <v>1</v>
      </c>
      <c r="I52" s="15" t="s">
        <v>12</v>
      </c>
      <c r="J52" s="15">
        <v>1</v>
      </c>
      <c r="K52" s="15" t="s">
        <v>12</v>
      </c>
      <c r="L52" s="15">
        <v>1</v>
      </c>
      <c r="M52" s="15" t="s">
        <v>12</v>
      </c>
      <c r="N52" s="15">
        <f>P47</f>
        <v>3546.8133599999996</v>
      </c>
      <c r="O52" s="15" t="s">
        <v>13</v>
      </c>
      <c r="P52" s="21">
        <f>J52*L52*N52/1000</f>
        <v>3.5468133599999998</v>
      </c>
    </row>
    <row r="53" spans="1:16">
      <c r="A53" s="11"/>
      <c r="B53" s="19" t="s">
        <v>26</v>
      </c>
      <c r="C53" s="13"/>
      <c r="D53" s="13"/>
      <c r="E53" s="13"/>
      <c r="F53" s="13"/>
      <c r="G53" s="13"/>
      <c r="H53" s="15">
        <v>1</v>
      </c>
      <c r="I53" s="15" t="s">
        <v>12</v>
      </c>
      <c r="J53" s="15">
        <v>23.48</v>
      </c>
      <c r="K53" s="15" t="s">
        <v>12</v>
      </c>
      <c r="L53" s="15">
        <v>35.659999999999997</v>
      </c>
      <c r="M53" s="15" t="s">
        <v>12</v>
      </c>
      <c r="N53" s="15">
        <v>3.94</v>
      </c>
      <c r="O53" s="15" t="s">
        <v>13</v>
      </c>
      <c r="P53" s="21">
        <f>J53*L53*N53/1000</f>
        <v>3.2989493919999999</v>
      </c>
    </row>
    <row r="54" spans="1:16">
      <c r="A54" s="11"/>
      <c r="B54" s="19" t="s">
        <v>62</v>
      </c>
      <c r="C54" s="13"/>
      <c r="D54" s="13"/>
      <c r="E54" s="13"/>
      <c r="F54" s="13"/>
      <c r="G54" s="13"/>
      <c r="H54" s="15">
        <v>2</v>
      </c>
      <c r="I54" s="15" t="s">
        <v>12</v>
      </c>
      <c r="J54" s="15">
        <v>35.659999999999997</v>
      </c>
      <c r="K54" s="15" t="s">
        <v>12</v>
      </c>
      <c r="L54" s="15">
        <f>0.25+0.15*2</f>
        <v>0.55000000000000004</v>
      </c>
      <c r="M54" s="15" t="s">
        <v>12</v>
      </c>
      <c r="N54" s="15">
        <v>5.2</v>
      </c>
      <c r="O54" s="15" t="s">
        <v>13</v>
      </c>
      <c r="P54" s="21">
        <f>J54*L54*N54/1000</f>
        <v>0.1019876</v>
      </c>
    </row>
    <row r="55" spans="1:16">
      <c r="A55" s="45"/>
      <c r="B55" s="40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38" t="s">
        <v>21</v>
      </c>
      <c r="P55" s="18">
        <f>SUM(P52:P54)</f>
        <v>6.9477503519999999</v>
      </c>
    </row>
    <row r="56" spans="1:16">
      <c r="A56" s="45"/>
      <c r="B56" s="40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38"/>
      <c r="P56" s="18"/>
    </row>
    <row r="57" spans="1:16">
      <c r="A57" s="37" t="s">
        <v>64</v>
      </c>
      <c r="B57" s="63" t="s">
        <v>63</v>
      </c>
      <c r="C57" s="64"/>
      <c r="D57" s="64"/>
      <c r="E57" s="64"/>
      <c r="F57" s="64"/>
      <c r="G57" s="64"/>
      <c r="H57" s="64"/>
      <c r="I57" s="64"/>
      <c r="J57" s="64"/>
      <c r="K57" s="65"/>
      <c r="L57" s="22" t="s">
        <v>6</v>
      </c>
      <c r="M57" s="23"/>
      <c r="N57" s="23"/>
      <c r="O57" s="24">
        <f>P61</f>
        <v>67.115268400320005</v>
      </c>
      <c r="P57" s="25" t="s">
        <v>68</v>
      </c>
    </row>
    <row r="58" spans="1:16">
      <c r="A58" s="6"/>
      <c r="B58" s="32"/>
      <c r="C58" s="7"/>
      <c r="D58" s="7"/>
      <c r="E58" s="7"/>
      <c r="F58" s="7"/>
      <c r="G58" s="7"/>
      <c r="H58" s="7"/>
      <c r="I58" s="7"/>
      <c r="J58" s="8"/>
      <c r="K58" s="9"/>
      <c r="L58" s="33"/>
      <c r="M58" s="33"/>
      <c r="N58" s="33"/>
      <c r="O58" s="10"/>
      <c r="P58" s="34"/>
    </row>
    <row r="59" spans="1:16">
      <c r="A59" s="11"/>
      <c r="B59" s="12"/>
      <c r="C59" s="13"/>
      <c r="D59" s="13"/>
      <c r="E59" s="13"/>
      <c r="F59" s="13"/>
      <c r="G59" s="13"/>
      <c r="H59" s="14"/>
      <c r="I59" s="15"/>
      <c r="J59" s="44"/>
      <c r="K59" s="44"/>
      <c r="L59" s="14" t="s">
        <v>66</v>
      </c>
      <c r="M59" s="15"/>
      <c r="N59" s="14" t="s">
        <v>65</v>
      </c>
      <c r="O59" s="17"/>
      <c r="P59" s="39" t="s">
        <v>67</v>
      </c>
    </row>
    <row r="60" spans="1:16">
      <c r="A60" s="11"/>
      <c r="B60" s="19" t="s">
        <v>48</v>
      </c>
      <c r="C60" s="13"/>
      <c r="D60" s="13"/>
      <c r="E60" s="13"/>
      <c r="F60" s="13"/>
      <c r="G60" s="13"/>
      <c r="H60" s="15"/>
      <c r="I60" s="15"/>
      <c r="J60" s="44"/>
      <c r="K60" s="44"/>
      <c r="L60" s="15">
        <f>O49</f>
        <v>6.9477503519999999</v>
      </c>
      <c r="M60" s="15" t="s">
        <v>12</v>
      </c>
      <c r="N60" s="15">
        <v>9.66</v>
      </c>
      <c r="O60" s="15" t="s">
        <v>13</v>
      </c>
      <c r="P60" s="21">
        <f>L60*N60</f>
        <v>67.115268400320005</v>
      </c>
    </row>
    <row r="61" spans="1:16">
      <c r="A61" s="45"/>
      <c r="B61" s="40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38" t="s">
        <v>21</v>
      </c>
      <c r="P61" s="18">
        <f>SUM(P59:P60)</f>
        <v>67.115268400320005</v>
      </c>
    </row>
    <row r="62" spans="1:16">
      <c r="A62" s="11"/>
      <c r="B62" s="19"/>
      <c r="C62" s="13"/>
      <c r="D62" s="13"/>
      <c r="E62" s="13"/>
      <c r="F62" s="13"/>
      <c r="G62" s="13"/>
      <c r="H62" s="13"/>
      <c r="I62" s="13"/>
      <c r="J62" s="15"/>
      <c r="K62" s="15"/>
      <c r="L62" s="13"/>
      <c r="M62" s="15"/>
      <c r="N62" s="13"/>
      <c r="O62" s="20"/>
      <c r="P62" s="18"/>
    </row>
    <row r="63" spans="1:16">
      <c r="A63" s="37" t="s">
        <v>73</v>
      </c>
      <c r="B63" s="63" t="s">
        <v>74</v>
      </c>
      <c r="C63" s="64"/>
      <c r="D63" s="64"/>
      <c r="E63" s="64"/>
      <c r="F63" s="64"/>
      <c r="G63" s="64"/>
      <c r="H63" s="64"/>
      <c r="I63" s="64"/>
      <c r="J63" s="64"/>
      <c r="K63" s="65"/>
      <c r="L63" s="22" t="s">
        <v>6</v>
      </c>
      <c r="M63" s="23"/>
      <c r="N63" s="23"/>
      <c r="O63" s="24">
        <f>P71</f>
        <v>25.235501812500001</v>
      </c>
      <c r="P63" s="25" t="s">
        <v>15</v>
      </c>
    </row>
    <row r="64" spans="1:16">
      <c r="A64" s="58"/>
      <c r="B64" s="59"/>
      <c r="C64" s="7"/>
      <c r="D64" s="7"/>
      <c r="E64" s="7"/>
      <c r="F64" s="7"/>
      <c r="G64" s="7"/>
      <c r="H64" s="7"/>
      <c r="I64" s="7"/>
      <c r="J64" s="8"/>
      <c r="K64" s="60"/>
      <c r="L64" s="33"/>
      <c r="M64" s="33"/>
      <c r="N64" s="33"/>
      <c r="O64" s="10"/>
      <c r="P64" s="34"/>
    </row>
    <row r="65" spans="1:16">
      <c r="A65" s="61"/>
      <c r="B65" s="12"/>
      <c r="C65" s="13"/>
      <c r="D65" s="13"/>
      <c r="E65" s="13"/>
      <c r="F65" s="14" t="s">
        <v>14</v>
      </c>
      <c r="G65" s="15"/>
      <c r="H65" s="14" t="s">
        <v>8</v>
      </c>
      <c r="I65" s="15"/>
      <c r="J65" s="14" t="s">
        <v>18</v>
      </c>
      <c r="K65" s="15"/>
      <c r="L65" s="14" t="s">
        <v>9</v>
      </c>
      <c r="M65" s="15"/>
      <c r="N65" s="16" t="s">
        <v>28</v>
      </c>
      <c r="O65" s="62"/>
      <c r="P65" s="39" t="s">
        <v>27</v>
      </c>
    </row>
    <row r="66" spans="1:16">
      <c r="A66" s="61"/>
      <c r="B66" s="19" t="s">
        <v>77</v>
      </c>
      <c r="C66" s="13"/>
      <c r="D66" s="13"/>
      <c r="E66" s="13"/>
      <c r="F66" s="15">
        <v>16</v>
      </c>
      <c r="G66" s="15" t="s">
        <v>12</v>
      </c>
      <c r="H66" s="15">
        <v>36.67</v>
      </c>
      <c r="I66" s="15" t="s">
        <v>12</v>
      </c>
      <c r="J66" s="15">
        <v>0.05</v>
      </c>
      <c r="K66" s="15" t="s">
        <v>12</v>
      </c>
      <c r="L66" s="15">
        <v>2.5000000000000001E-2</v>
      </c>
      <c r="M66" s="15" t="s">
        <v>12</v>
      </c>
      <c r="N66" s="15">
        <v>1.75</v>
      </c>
      <c r="O66" s="15" t="s">
        <v>13</v>
      </c>
      <c r="P66" s="21">
        <f>F66*H66*J66*L66*N66</f>
        <v>1.2834500000000002</v>
      </c>
    </row>
    <row r="67" spans="1:16">
      <c r="A67" s="61"/>
      <c r="B67" s="19" t="s">
        <v>75</v>
      </c>
      <c r="C67" s="13"/>
      <c r="D67" s="13"/>
      <c r="E67" s="13"/>
      <c r="F67" s="15">
        <v>1</v>
      </c>
      <c r="G67" s="15" t="s">
        <v>12</v>
      </c>
      <c r="H67" s="15">
        <v>23.48</v>
      </c>
      <c r="I67" s="15" t="s">
        <v>12</v>
      </c>
      <c r="J67" s="15">
        <v>35.659999999999997</v>
      </c>
      <c r="K67" s="15" t="s">
        <v>12</v>
      </c>
      <c r="L67" s="15">
        <v>0.01</v>
      </c>
      <c r="M67" s="15" t="s">
        <v>12</v>
      </c>
      <c r="N67" s="15">
        <v>1.75</v>
      </c>
      <c r="O67" s="15" t="s">
        <v>13</v>
      </c>
      <c r="P67" s="21">
        <f t="shared" ref="P67:P68" si="1">F67*H67*J67*L67*N67</f>
        <v>14.652694</v>
      </c>
    </row>
    <row r="68" spans="1:16">
      <c r="A68" s="61"/>
      <c r="B68" s="19" t="s">
        <v>62</v>
      </c>
      <c r="C68" s="13"/>
      <c r="D68" s="13"/>
      <c r="E68" s="13"/>
      <c r="F68" s="15">
        <v>2</v>
      </c>
      <c r="G68" s="15" t="s">
        <v>12</v>
      </c>
      <c r="H68" s="15">
        <v>35.659999999999997</v>
      </c>
      <c r="I68" s="15" t="s">
        <v>12</v>
      </c>
      <c r="J68" s="15">
        <v>0.25</v>
      </c>
      <c r="K68" s="15" t="s">
        <v>12</v>
      </c>
      <c r="L68" s="15">
        <v>0.15</v>
      </c>
      <c r="M68" s="15" t="s">
        <v>12</v>
      </c>
      <c r="N68" s="15">
        <v>1.75</v>
      </c>
      <c r="O68" s="15" t="s">
        <v>13</v>
      </c>
      <c r="P68" s="21">
        <f t="shared" si="1"/>
        <v>4.6803749999999997</v>
      </c>
    </row>
    <row r="69" spans="1:16">
      <c r="A69" s="61"/>
      <c r="B69" s="19" t="s">
        <v>76</v>
      </c>
      <c r="C69" s="13"/>
      <c r="D69" s="13"/>
      <c r="E69" s="13"/>
      <c r="F69" s="15">
        <f>4*6</f>
        <v>24</v>
      </c>
      <c r="G69" s="15" t="s">
        <v>12</v>
      </c>
      <c r="H69" s="15">
        <v>5.55</v>
      </c>
      <c r="I69" s="15" t="s">
        <v>12</v>
      </c>
      <c r="J69" s="15">
        <v>0.03</v>
      </c>
      <c r="K69" s="15" t="s">
        <v>12</v>
      </c>
      <c r="L69" s="15">
        <v>0.65</v>
      </c>
      <c r="M69" s="15" t="s">
        <v>12</v>
      </c>
      <c r="N69" s="15">
        <v>1.75</v>
      </c>
      <c r="O69" s="15" t="s">
        <v>13</v>
      </c>
      <c r="P69" s="21">
        <f>F69*H69*J69*L69*N69</f>
        <v>4.5454499999999998</v>
      </c>
    </row>
    <row r="70" spans="1:16">
      <c r="A70" s="61"/>
      <c r="B70" s="19" t="s">
        <v>57</v>
      </c>
      <c r="C70" s="13"/>
      <c r="D70" s="13"/>
      <c r="E70" s="13"/>
      <c r="F70" s="15">
        <v>1</v>
      </c>
      <c r="G70" s="15" t="s">
        <v>12</v>
      </c>
      <c r="H70" s="15">
        <f>12*17.21+6*10.4</f>
        <v>268.92</v>
      </c>
      <c r="I70" s="15" t="s">
        <v>12</v>
      </c>
      <c r="J70" s="15">
        <v>1.2500000000000001E-2</v>
      </c>
      <c r="K70" s="15" t="s">
        <v>12</v>
      </c>
      <c r="L70" s="42">
        <v>1.2500000000000001E-2</v>
      </c>
      <c r="M70" s="15" t="s">
        <v>12</v>
      </c>
      <c r="N70" s="15">
        <v>1.75</v>
      </c>
      <c r="O70" s="15" t="s">
        <v>13</v>
      </c>
      <c r="P70" s="21">
        <f>F70*H70*J70*L70*N70</f>
        <v>7.3532812500000017E-2</v>
      </c>
    </row>
    <row r="71" spans="1:16">
      <c r="A71" s="61"/>
      <c r="B71" s="19"/>
      <c r="C71" s="13"/>
      <c r="D71" s="13"/>
      <c r="E71" s="13"/>
      <c r="F71" s="13"/>
      <c r="G71" s="13"/>
      <c r="H71" s="13"/>
      <c r="I71" s="13"/>
      <c r="J71" s="15"/>
      <c r="K71" s="15"/>
      <c r="L71" s="13"/>
      <c r="M71" s="15"/>
      <c r="N71" s="13"/>
      <c r="O71" s="38" t="s">
        <v>21</v>
      </c>
      <c r="P71" s="18">
        <f>SUM(P65:P70)</f>
        <v>25.235501812500001</v>
      </c>
    </row>
    <row r="72" spans="1:16">
      <c r="A72" s="61"/>
      <c r="B72" s="19"/>
      <c r="C72" s="13"/>
      <c r="D72" s="13"/>
      <c r="E72" s="13"/>
      <c r="F72" s="13"/>
      <c r="G72" s="13"/>
      <c r="H72" s="13"/>
      <c r="I72" s="13"/>
      <c r="J72" s="15"/>
      <c r="K72" s="15"/>
      <c r="L72" s="13"/>
      <c r="M72" s="15"/>
      <c r="N72" s="13"/>
      <c r="O72" s="38"/>
      <c r="P72" s="18"/>
    </row>
    <row r="73" spans="1:16">
      <c r="A73" s="37" t="s">
        <v>79</v>
      </c>
      <c r="B73" s="63" t="s">
        <v>80</v>
      </c>
      <c r="C73" s="64"/>
      <c r="D73" s="64"/>
      <c r="E73" s="64"/>
      <c r="F73" s="64"/>
      <c r="G73" s="64"/>
      <c r="H73" s="64"/>
      <c r="I73" s="64"/>
      <c r="J73" s="64"/>
      <c r="K73" s="65"/>
      <c r="L73" s="22" t="s">
        <v>6</v>
      </c>
      <c r="M73" s="23"/>
      <c r="N73" s="23"/>
      <c r="O73" s="24">
        <f>P77</f>
        <v>13.200000000000001</v>
      </c>
      <c r="P73" s="25" t="s">
        <v>7</v>
      </c>
    </row>
    <row r="74" spans="1:16">
      <c r="A74" s="6"/>
      <c r="B74" s="32"/>
      <c r="C74" s="7"/>
      <c r="D74" s="7"/>
      <c r="E74" s="7"/>
      <c r="F74" s="7"/>
      <c r="G74" s="7"/>
      <c r="H74" s="7"/>
      <c r="I74" s="7"/>
      <c r="J74" s="8"/>
      <c r="K74" s="9"/>
      <c r="L74" s="33"/>
      <c r="M74" s="33"/>
      <c r="N74" s="33"/>
      <c r="O74" s="10"/>
      <c r="P74" s="34"/>
    </row>
    <row r="75" spans="1:16">
      <c r="A75" s="11"/>
      <c r="B75" s="12"/>
      <c r="C75" s="13"/>
      <c r="D75" s="13"/>
      <c r="E75" s="13"/>
      <c r="F75" s="13"/>
      <c r="G75" s="13"/>
      <c r="H75" s="14"/>
      <c r="I75" s="15"/>
      <c r="J75" s="14" t="s">
        <v>8</v>
      </c>
      <c r="K75" s="15"/>
      <c r="L75" s="14" t="s">
        <v>18</v>
      </c>
      <c r="M75" s="15"/>
      <c r="N75" s="16" t="s">
        <v>20</v>
      </c>
      <c r="O75" s="17"/>
      <c r="P75" s="39" t="s">
        <v>82</v>
      </c>
    </row>
    <row r="76" spans="1:16">
      <c r="A76" s="11"/>
      <c r="B76" s="19" t="s">
        <v>81</v>
      </c>
      <c r="C76" s="13"/>
      <c r="D76" s="13"/>
      <c r="E76" s="13"/>
      <c r="F76" s="13"/>
      <c r="G76" s="13"/>
      <c r="H76" s="15"/>
      <c r="I76" s="15"/>
      <c r="J76" s="15">
        <v>3</v>
      </c>
      <c r="K76" s="15" t="s">
        <v>12</v>
      </c>
      <c r="L76" s="15">
        <f>10-1.2</f>
        <v>8.8000000000000007</v>
      </c>
      <c r="M76" s="15" t="s">
        <v>12</v>
      </c>
      <c r="N76" s="15">
        <v>0.5</v>
      </c>
      <c r="O76" s="15" t="s">
        <v>13</v>
      </c>
      <c r="P76" s="21">
        <f>J76*L76*N76</f>
        <v>13.200000000000001</v>
      </c>
    </row>
    <row r="77" spans="1:16">
      <c r="A77" s="45"/>
      <c r="B77" s="40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38" t="s">
        <v>21</v>
      </c>
      <c r="P77" s="18">
        <f>SUM(P76:P76)</f>
        <v>13.200000000000001</v>
      </c>
    </row>
    <row r="78" spans="1:16">
      <c r="A78" s="61"/>
      <c r="B78" s="19"/>
      <c r="C78" s="13"/>
      <c r="D78" s="13"/>
      <c r="E78" s="13"/>
      <c r="F78" s="13"/>
      <c r="G78" s="13"/>
      <c r="H78" s="13"/>
      <c r="I78" s="13"/>
      <c r="J78" s="15"/>
      <c r="K78" s="15"/>
      <c r="L78" s="13"/>
      <c r="M78" s="15"/>
      <c r="N78" s="13"/>
      <c r="O78" s="38"/>
      <c r="P78" s="18"/>
    </row>
    <row r="79" spans="1:16">
      <c r="A79" s="37" t="s">
        <v>83</v>
      </c>
      <c r="B79" s="63" t="s">
        <v>84</v>
      </c>
      <c r="C79" s="64"/>
      <c r="D79" s="64"/>
      <c r="E79" s="64"/>
      <c r="F79" s="64"/>
      <c r="G79" s="64"/>
      <c r="H79" s="64"/>
      <c r="I79" s="64"/>
      <c r="J79" s="64"/>
      <c r="K79" s="65"/>
      <c r="L79" s="22" t="s">
        <v>6</v>
      </c>
      <c r="M79" s="23"/>
      <c r="N79" s="23"/>
      <c r="O79" s="24">
        <f>P83</f>
        <v>52.800000000000004</v>
      </c>
      <c r="P79" s="25" t="s">
        <v>7</v>
      </c>
    </row>
    <row r="80" spans="1:16">
      <c r="A80" s="6"/>
      <c r="B80" s="32"/>
      <c r="C80" s="7"/>
      <c r="D80" s="7"/>
      <c r="E80" s="7"/>
      <c r="F80" s="7"/>
      <c r="G80" s="7"/>
      <c r="H80" s="7"/>
      <c r="I80" s="7"/>
      <c r="J80" s="8"/>
      <c r="K80" s="9"/>
      <c r="L80" s="33"/>
      <c r="M80" s="33"/>
      <c r="N80" s="33"/>
      <c r="O80" s="10"/>
      <c r="P80" s="34"/>
    </row>
    <row r="81" spans="1:16">
      <c r="A81" s="11"/>
      <c r="B81" s="12"/>
      <c r="C81" s="13"/>
      <c r="D81" s="13"/>
      <c r="E81" s="13"/>
      <c r="F81" s="13"/>
      <c r="G81" s="13"/>
      <c r="H81" s="14"/>
      <c r="I81" s="15"/>
      <c r="J81" s="14" t="s">
        <v>14</v>
      </c>
      <c r="K81" s="15"/>
      <c r="L81" s="14" t="s">
        <v>8</v>
      </c>
      <c r="M81" s="15"/>
      <c r="N81" s="14" t="s">
        <v>18</v>
      </c>
      <c r="O81" s="17"/>
      <c r="P81" s="39" t="s">
        <v>10</v>
      </c>
    </row>
    <row r="82" spans="1:16">
      <c r="A82" s="11"/>
      <c r="B82" s="19" t="s">
        <v>81</v>
      </c>
      <c r="C82" s="13"/>
      <c r="D82" s="13"/>
      <c r="E82" s="13"/>
      <c r="F82" s="13"/>
      <c r="G82" s="13"/>
      <c r="H82" s="15"/>
      <c r="I82" s="15"/>
      <c r="J82" s="15">
        <v>1</v>
      </c>
      <c r="K82" s="15" t="s">
        <v>12</v>
      </c>
      <c r="L82" s="15">
        <v>6</v>
      </c>
      <c r="M82" s="15" t="s">
        <v>12</v>
      </c>
      <c r="N82" s="15">
        <v>8.8000000000000007</v>
      </c>
      <c r="O82" s="20" t="s">
        <v>13</v>
      </c>
      <c r="P82" s="21">
        <f>J82*L82*N82</f>
        <v>52.800000000000004</v>
      </c>
    </row>
    <row r="83" spans="1:16">
      <c r="A83" s="45"/>
      <c r="B83" s="40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38" t="s">
        <v>21</v>
      </c>
      <c r="P83" s="18">
        <f>SUM(P82:P82)</f>
        <v>52.800000000000004</v>
      </c>
    </row>
    <row r="84" spans="1:16" ht="15.75" thickBot="1">
      <c r="A84" s="57"/>
      <c r="B84" s="54"/>
      <c r="C84" s="52"/>
      <c r="D84" s="52"/>
      <c r="E84" s="52"/>
      <c r="F84" s="52"/>
      <c r="G84" s="52"/>
      <c r="H84" s="52"/>
      <c r="I84" s="52"/>
      <c r="J84" s="53"/>
      <c r="K84" s="53"/>
      <c r="L84" s="52"/>
      <c r="M84" s="53"/>
      <c r="N84" s="52"/>
      <c r="O84" s="56"/>
      <c r="P84" s="55"/>
    </row>
    <row r="85" spans="1:16" ht="15.75" thickBot="1">
      <c r="A85" s="36" t="s">
        <v>38</v>
      </c>
      <c r="B85" s="72" t="s">
        <v>41</v>
      </c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3"/>
    </row>
    <row r="86" spans="1:16" ht="15" customHeight="1">
      <c r="A86" s="37" t="s">
        <v>39</v>
      </c>
      <c r="B86" s="63" t="s">
        <v>69</v>
      </c>
      <c r="C86" s="64"/>
      <c r="D86" s="64"/>
      <c r="E86" s="64"/>
      <c r="F86" s="64"/>
      <c r="G86" s="64"/>
      <c r="H86" s="64"/>
      <c r="I86" s="64"/>
      <c r="J86" s="64"/>
      <c r="K86" s="65"/>
      <c r="L86" s="22" t="s">
        <v>6</v>
      </c>
      <c r="M86" s="23"/>
      <c r="N86" s="23"/>
      <c r="O86" s="24">
        <f>P90</f>
        <v>10</v>
      </c>
      <c r="P86" s="25" t="s">
        <v>70</v>
      </c>
    </row>
    <row r="87" spans="1:16">
      <c r="A87" s="6"/>
      <c r="B87" s="32"/>
      <c r="C87" s="7"/>
      <c r="D87" s="7"/>
      <c r="E87" s="7"/>
      <c r="F87" s="7"/>
      <c r="G87" s="7"/>
      <c r="H87" s="7"/>
      <c r="I87" s="7"/>
      <c r="J87" s="8"/>
      <c r="K87" s="9"/>
      <c r="L87" s="33"/>
      <c r="M87" s="33"/>
      <c r="N87" s="33"/>
      <c r="O87" s="10"/>
      <c r="P87" s="34"/>
    </row>
    <row r="88" spans="1:16">
      <c r="A88" s="11"/>
      <c r="B88" s="12"/>
      <c r="C88" s="13"/>
      <c r="D88" s="13"/>
      <c r="E88" s="13"/>
      <c r="F88" s="13"/>
      <c r="G88" s="13"/>
      <c r="H88" s="14"/>
      <c r="I88" s="15"/>
      <c r="J88" s="44"/>
      <c r="K88" s="44"/>
      <c r="L88" s="14"/>
      <c r="M88" s="15"/>
      <c r="N88" s="14" t="s">
        <v>14</v>
      </c>
      <c r="O88" s="17"/>
      <c r="P88" s="39" t="s">
        <v>71</v>
      </c>
    </row>
    <row r="89" spans="1:16">
      <c r="A89" s="11"/>
      <c r="B89" s="19" t="s">
        <v>78</v>
      </c>
      <c r="C89" s="13"/>
      <c r="D89" s="13"/>
      <c r="E89" s="13"/>
      <c r="F89" s="13"/>
      <c r="G89" s="13"/>
      <c r="H89" s="15"/>
      <c r="I89" s="15"/>
      <c r="J89" s="44"/>
      <c r="K89" s="44"/>
      <c r="L89" s="15"/>
      <c r="M89" s="15"/>
      <c r="N89" s="15">
        <v>10</v>
      </c>
      <c r="O89" s="15" t="s">
        <v>13</v>
      </c>
      <c r="P89" s="21">
        <f>N89</f>
        <v>10</v>
      </c>
    </row>
    <row r="90" spans="1:16">
      <c r="A90" s="45"/>
      <c r="B90" s="40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38" t="s">
        <v>21</v>
      </c>
      <c r="P90" s="18">
        <f>SUM(P88:P89)</f>
        <v>10</v>
      </c>
    </row>
    <row r="91" spans="1:16">
      <c r="A91" s="45"/>
      <c r="B91" s="19"/>
      <c r="C91" s="13"/>
      <c r="D91" s="13"/>
      <c r="E91" s="13"/>
      <c r="F91" s="13"/>
      <c r="G91" s="13"/>
      <c r="H91" s="13"/>
      <c r="I91" s="13"/>
      <c r="J91" s="15"/>
      <c r="K91" s="15"/>
      <c r="L91" s="13"/>
      <c r="M91" s="15"/>
      <c r="N91" s="13"/>
      <c r="O91" s="20"/>
      <c r="P91" s="18"/>
    </row>
    <row r="92" spans="1:16">
      <c r="A92" s="43" t="s">
        <v>40</v>
      </c>
      <c r="B92" s="66" t="s">
        <v>42</v>
      </c>
      <c r="C92" s="67"/>
      <c r="D92" s="67"/>
      <c r="E92" s="67"/>
      <c r="F92" s="67"/>
      <c r="G92" s="67"/>
      <c r="H92" s="67"/>
      <c r="I92" s="67"/>
      <c r="J92" s="67"/>
      <c r="K92" s="68"/>
      <c r="L92" s="22" t="s">
        <v>6</v>
      </c>
      <c r="M92" s="23"/>
      <c r="N92" s="23"/>
      <c r="O92" s="24">
        <f>P96</f>
        <v>740</v>
      </c>
      <c r="P92" s="25" t="s">
        <v>7</v>
      </c>
    </row>
    <row r="93" spans="1:16">
      <c r="A93" s="6"/>
      <c r="B93" s="32"/>
      <c r="C93" s="7"/>
      <c r="D93" s="7"/>
      <c r="E93" s="7"/>
      <c r="F93" s="7"/>
      <c r="G93" s="7"/>
      <c r="H93" s="7"/>
      <c r="I93" s="7"/>
      <c r="J93" s="8"/>
      <c r="K93" s="9"/>
      <c r="L93" s="33"/>
      <c r="M93" s="33"/>
      <c r="N93" s="33"/>
      <c r="O93" s="10"/>
      <c r="P93" s="34"/>
    </row>
    <row r="94" spans="1:16">
      <c r="A94" s="45"/>
      <c r="B94" s="12"/>
      <c r="C94" s="44"/>
      <c r="D94" s="44"/>
      <c r="E94" s="44"/>
      <c r="F94" s="44"/>
      <c r="G94" s="44"/>
      <c r="H94" s="44"/>
      <c r="I94" s="44"/>
      <c r="J94" s="14" t="s">
        <v>14</v>
      </c>
      <c r="K94" s="15"/>
      <c r="L94" s="14" t="s">
        <v>8</v>
      </c>
      <c r="M94" s="15"/>
      <c r="N94" s="14" t="s">
        <v>18</v>
      </c>
      <c r="O94" s="17"/>
      <c r="P94" s="39" t="s">
        <v>10</v>
      </c>
    </row>
    <row r="95" spans="1:16">
      <c r="A95" s="45"/>
      <c r="B95" s="19" t="s">
        <v>72</v>
      </c>
      <c r="C95" s="44"/>
      <c r="D95" s="44"/>
      <c r="E95" s="44"/>
      <c r="F95" s="44"/>
      <c r="G95" s="44"/>
      <c r="H95" s="44"/>
      <c r="I95" s="44"/>
      <c r="J95" s="15">
        <v>1</v>
      </c>
      <c r="K95" s="15" t="s">
        <v>12</v>
      </c>
      <c r="L95" s="15">
        <v>20</v>
      </c>
      <c r="M95" s="15" t="s">
        <v>12</v>
      </c>
      <c r="N95" s="15">
        <v>37</v>
      </c>
      <c r="O95" s="20" t="s">
        <v>13</v>
      </c>
      <c r="P95" s="21">
        <f>J95*L95*N95</f>
        <v>740</v>
      </c>
    </row>
    <row r="96" spans="1:16">
      <c r="A96" s="11"/>
      <c r="B96" s="19"/>
      <c r="C96" s="13"/>
      <c r="D96" s="13"/>
      <c r="E96" s="13"/>
      <c r="F96" s="13"/>
      <c r="G96" s="13"/>
      <c r="H96" s="13"/>
      <c r="I96" s="13"/>
      <c r="J96" s="15"/>
      <c r="K96" s="15"/>
      <c r="L96" s="13"/>
      <c r="M96" s="15"/>
      <c r="N96" s="13"/>
      <c r="O96" s="38" t="s">
        <v>21</v>
      </c>
      <c r="P96" s="18">
        <f>SUM(P95:P95)</f>
        <v>740</v>
      </c>
    </row>
    <row r="97" spans="1:16" ht="15.75" thickBot="1">
      <c r="A97" s="46"/>
      <c r="B97" s="47"/>
      <c r="C97" s="48"/>
      <c r="D97" s="48"/>
      <c r="E97" s="48"/>
      <c r="F97" s="48"/>
      <c r="G97" s="48"/>
      <c r="H97" s="48"/>
      <c r="I97" s="48"/>
      <c r="J97" s="49"/>
      <c r="K97" s="49"/>
      <c r="L97" s="48"/>
      <c r="M97" s="49"/>
      <c r="N97" s="48"/>
      <c r="O97" s="50"/>
      <c r="P97" s="51"/>
    </row>
  </sheetData>
  <mergeCells count="17">
    <mergeCell ref="B37:K37"/>
    <mergeCell ref="B63:K63"/>
    <mergeCell ref="B92:K92"/>
    <mergeCell ref="B73:K73"/>
    <mergeCell ref="B79:K79"/>
    <mergeCell ref="A1:P1"/>
    <mergeCell ref="B5:P5"/>
    <mergeCell ref="B6:K6"/>
    <mergeCell ref="B12:K12"/>
    <mergeCell ref="B57:K57"/>
    <mergeCell ref="B18:P18"/>
    <mergeCell ref="B19:K19"/>
    <mergeCell ref="B31:K31"/>
    <mergeCell ref="B49:K49"/>
    <mergeCell ref="B85:P85"/>
    <mergeCell ref="B86:K86"/>
    <mergeCell ref="B25:K25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5" fitToHeight="0" orientation="portrait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MEMORIA - plataforma</vt:lpstr>
      <vt:lpstr>'MEMORIA - plataforma'!Area_de_impressao</vt:lpstr>
      <vt:lpstr>'MEMORIA - plataforma'!Titulos_de_impressao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2024-05-23T14:02:11Z</cp:lastPrinted>
  <dcterms:created xsi:type="dcterms:W3CDTF">2024-03-11T13:08:34Z</dcterms:created>
  <dcterms:modified xsi:type="dcterms:W3CDTF">2024-05-23T14:02:17Z</dcterms:modified>
</cp:coreProperties>
</file>